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9"/>
  <workbookPr/>
  <mc:AlternateContent xmlns:mc="http://schemas.openxmlformats.org/markup-compatibility/2006">
    <mc:Choice Requires="x15">
      <x15ac:absPath xmlns:x15ac="http://schemas.microsoft.com/office/spreadsheetml/2010/11/ac" url="Z:\3000 Operations\3200 Green Buildings\2 Residential\3 REAP -UBC policy\1 REAP rating system\REAP Version 3.3\REAP submission resources\"/>
    </mc:Choice>
  </mc:AlternateContent>
  <xr:revisionPtr revIDLastSave="0" documentId="13_ncr:1_{8BB276B6-90D2-4D31-827E-7D7090ADFF61}" xr6:coauthVersionLast="36" xr6:coauthVersionMax="47" xr10:uidLastSave="{00000000-0000-0000-0000-000000000000}"/>
  <bookViews>
    <workbookView xWindow="0" yWindow="0" windowWidth="19200" windowHeight="7710" activeTab="1" xr2:uid="{00000000-000D-0000-FFFF-FFFF00000000}"/>
  </bookViews>
  <sheets>
    <sheet name="Instructions" sheetId="8" r:id="rId1"/>
    <sheet name="R-value calculator" sheetId="1" r:id="rId2"/>
    <sheet name="Example" sheetId="7"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7" l="1"/>
  <c r="C17" i="7"/>
  <c r="C18" i="7"/>
  <c r="C20" i="7" l="1"/>
  <c r="D20" i="7" s="1"/>
  <c r="D19" i="7"/>
  <c r="D18" i="7"/>
  <c r="D17" i="7"/>
  <c r="C9" i="7"/>
  <c r="C13" i="7" s="1"/>
  <c r="C7" i="7"/>
  <c r="C12" i="7" s="1"/>
  <c r="C14" i="7" l="1"/>
  <c r="C11" i="7"/>
  <c r="C23" i="7" s="1"/>
  <c r="D23" i="7" s="1"/>
  <c r="D20" i="1"/>
  <c r="D18" i="1"/>
  <c r="D19" i="1"/>
  <c r="D17" i="1"/>
  <c r="C12" i="1"/>
  <c r="C14" i="1"/>
  <c r="C26" i="7" l="1"/>
  <c r="D26" i="7" s="1"/>
  <c r="C13" i="1"/>
  <c r="C11" i="1"/>
  <c r="C23" i="1" l="1"/>
  <c r="D23" i="1" s="1"/>
  <c r="C26" i="1" l="1"/>
  <c r="D26" i="1" s="1"/>
</calcChain>
</file>

<file path=xl/sharedStrings.xml><?xml version="1.0" encoding="utf-8"?>
<sst xmlns="http://schemas.openxmlformats.org/spreadsheetml/2006/main" count="101" uniqueCount="39">
  <si>
    <t>Building Inputs</t>
  </si>
  <si>
    <t>Overall Opaque Wall Thermal Performance U-Value</t>
  </si>
  <si>
    <t>Overall Roof Opaque Thermal Performance U-Value</t>
  </si>
  <si>
    <t>Building Geometry</t>
  </si>
  <si>
    <t>Source or Reference</t>
  </si>
  <si>
    <t>Output from energy model</t>
  </si>
  <si>
    <t>Value</t>
  </si>
  <si>
    <t>Gross Above Grade Wall Area [m2]</t>
  </si>
  <si>
    <t>Net Wall Area [m2]</t>
  </si>
  <si>
    <t>Calculated</t>
  </si>
  <si>
    <t>Overall Effective Thermal Performance</t>
  </si>
  <si>
    <t>Gross Roof Area [m2]</t>
  </si>
  <si>
    <t>Skylight to Roof Ratio [%]</t>
  </si>
  <si>
    <t>Net Roof Area [m2]</t>
  </si>
  <si>
    <t>Overall Skylight U-Value</t>
  </si>
  <si>
    <t>Fenestration to Wall Ratio [%]</t>
  </si>
  <si>
    <t>Output from energy model, including doors</t>
  </si>
  <si>
    <t>Net Fenestration Area [m2]</t>
  </si>
  <si>
    <t>Net Skylight Area [m2]</t>
  </si>
  <si>
    <t>Overall Fenestration U-Value</t>
  </si>
  <si>
    <t>REAP Compliance Calculation - SI Units</t>
  </si>
  <si>
    <t>REAP Compliance Calculation - IP Units</t>
  </si>
  <si>
    <t>R-Value [hr-ft2-F/Btu]</t>
  </si>
  <si>
    <t>U-Value [Btu/hr-ft2-F]</t>
  </si>
  <si>
    <t>USI-Value [W/m2-K]</t>
  </si>
  <si>
    <t>RSI-Value [m2-K/W]</t>
  </si>
  <si>
    <t>Building Type</t>
  </si>
  <si>
    <t>High Rise (&gt;6 Stories)</t>
  </si>
  <si>
    <r>
      <t>Low Rise (</t>
    </r>
    <r>
      <rPr>
        <sz val="11"/>
        <color theme="1"/>
        <rFont val="Calibri"/>
        <family val="2"/>
      </rPr>
      <t>≤</t>
    </r>
    <r>
      <rPr>
        <sz val="11"/>
        <color theme="1"/>
        <rFont val="Calibri"/>
        <family val="2"/>
        <scheme val="minor"/>
      </rPr>
      <t>6 Stories)</t>
    </r>
  </si>
  <si>
    <t>Residential Building Type</t>
  </si>
  <si>
    <t>Input from NFRC or CSA certified values for all windows and doors present at the building. Requires use of the Enhanced Thermal Perofrmance Spreadsheet or other cacluations if multiple fenestration types are present.</t>
  </si>
  <si>
    <t>Input from NFRC or CSA certified values for all skylights present at the building. Requires use of the Enhanced Thermal Perofrmance Spreadsheet or other cacluations if multiple fenestration types are present.</t>
  </si>
  <si>
    <r>
      <t>Select High Rise (&gt;6 stories) or Low Rise (</t>
    </r>
    <r>
      <rPr>
        <sz val="11"/>
        <color theme="1"/>
        <rFont val="Calibri"/>
        <family val="2"/>
      </rPr>
      <t>≤6 stories)</t>
    </r>
  </si>
  <si>
    <t>Compliance Assessment</t>
  </si>
  <si>
    <t>Input from Enhanced Thermal Performance Spreadsheet or other calculations.</t>
  </si>
  <si>
    <t>Building Enclosure Effective Thermal Performance</t>
  </si>
  <si>
    <t>REAP v3.1 Overall Effective Building Enclsoure Thermal Performance</t>
  </si>
  <si>
    <t>Prepare a separate tab for each major typology of in a project (e.g., high-rise, low-rise, townhouse) as well as a tab for the overall project.</t>
  </si>
  <si>
    <t>The REAP 3.3 R-value calculator is required to meet REAP credit EE P1 and EE credit 1.1 documenation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</si>
</sst>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u/>
      <sz val="11"/>
      <color theme="1"/>
      <name val="Calibri"/>
      <family val="2"/>
      <scheme val="minor"/>
    </font>
    <font>
      <sz val="11"/>
      <color theme="1"/>
      <name val="Calibri"/>
      <family val="2"/>
    </font>
  </fonts>
  <fills count="7">
    <fill>
      <patternFill patternType="none"/>
    </fill>
    <fill>
      <patternFill patternType="gray125"/>
    </fill>
    <fill>
      <patternFill patternType="solid">
        <fgColor theme="6" tint="0.79998168889431442"/>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rgb="FFFFFFCC"/>
        <bgColor indexed="64"/>
      </patternFill>
    </fill>
    <fill>
      <patternFill patternType="solid">
        <fgColor theme="6" tint="-0.249977111117893"/>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3">
    <xf numFmtId="0" fontId="0" fillId="0" borderId="0" xfId="0"/>
    <xf numFmtId="0" fontId="0" fillId="0" borderId="0" xfId="0" applyAlignment="1">
      <alignment vertical="top"/>
    </xf>
    <xf numFmtId="164" fontId="0" fillId="5" borderId="0" xfId="1" applyNumberFormat="1" applyFont="1" applyFill="1" applyAlignment="1">
      <alignment vertical="top"/>
    </xf>
    <xf numFmtId="9" fontId="0" fillId="5" borderId="0" xfId="0" applyNumberFormat="1" applyFill="1" applyAlignment="1">
      <alignment vertical="top"/>
    </xf>
    <xf numFmtId="2" fontId="0" fillId="5" borderId="0" xfId="0" applyNumberFormat="1" applyFill="1" applyAlignment="1">
      <alignment vertical="top"/>
    </xf>
    <xf numFmtId="43" fontId="0" fillId="0" borderId="0" xfId="0" applyNumberFormat="1" applyAlignment="1">
      <alignment vertical="top"/>
    </xf>
    <xf numFmtId="9" fontId="0" fillId="5" borderId="0" xfId="2" applyFont="1" applyFill="1" applyAlignment="1">
      <alignment vertical="top"/>
    </xf>
    <xf numFmtId="0" fontId="2" fillId="0" borderId="0" xfId="0" applyFont="1" applyAlignment="1">
      <alignment vertical="top"/>
    </xf>
    <xf numFmtId="0" fontId="2" fillId="0" borderId="0" xfId="0" quotePrefix="1" applyFont="1" applyAlignment="1">
      <alignment vertical="top"/>
    </xf>
    <xf numFmtId="0" fontId="3" fillId="3" borderId="1" xfId="0" applyFont="1" applyFill="1" applyBorder="1" applyAlignment="1">
      <alignment vertical="top"/>
    </xf>
    <xf numFmtId="0" fontId="0" fillId="3" borderId="2" xfId="0" applyFill="1" applyBorder="1" applyAlignment="1">
      <alignment vertical="top"/>
    </xf>
    <xf numFmtId="0" fontId="0" fillId="3" borderId="3" xfId="0" applyFill="1" applyBorder="1" applyAlignment="1">
      <alignment vertical="top"/>
    </xf>
    <xf numFmtId="0" fontId="3" fillId="4" borderId="4" xfId="0" applyFont="1" applyFill="1" applyBorder="1" applyAlignment="1">
      <alignment vertical="top"/>
    </xf>
    <xf numFmtId="0" fontId="3" fillId="4" borderId="0" xfId="0" applyFont="1" applyFill="1" applyBorder="1" applyAlignment="1">
      <alignment horizontal="center" vertical="top"/>
    </xf>
    <xf numFmtId="0" fontId="3" fillId="4" borderId="5" xfId="0" applyFont="1" applyFill="1" applyBorder="1" applyAlignment="1">
      <alignment vertical="top" wrapText="1"/>
    </xf>
    <xf numFmtId="0" fontId="0" fillId="0" borderId="4" xfId="0" applyBorder="1" applyAlignment="1">
      <alignment vertical="top"/>
    </xf>
    <xf numFmtId="2" fontId="0" fillId="0" borderId="0" xfId="0" applyNumberFormat="1" applyBorder="1" applyAlignment="1">
      <alignment vertical="top"/>
    </xf>
    <xf numFmtId="0" fontId="0" fillId="0" borderId="5" xfId="0" applyBorder="1" applyAlignment="1">
      <alignment vertical="top"/>
    </xf>
    <xf numFmtId="0" fontId="0" fillId="0" borderId="0" xfId="0" applyBorder="1" applyAlignment="1">
      <alignment vertical="top"/>
    </xf>
    <xf numFmtId="0" fontId="4" fillId="3" borderId="4" xfId="0" applyFont="1" applyFill="1" applyBorder="1" applyAlignment="1">
      <alignment vertical="top"/>
    </xf>
    <xf numFmtId="0" fontId="0" fillId="3" borderId="0" xfId="0" applyFill="1" applyBorder="1" applyAlignment="1">
      <alignment vertical="top"/>
    </xf>
    <xf numFmtId="0" fontId="0" fillId="3" borderId="5" xfId="0" applyFill="1" applyBorder="1" applyAlignment="1">
      <alignment vertical="top"/>
    </xf>
    <xf numFmtId="0" fontId="0" fillId="0" borderId="4" xfId="0" applyFont="1" applyBorder="1" applyAlignment="1">
      <alignment vertical="top"/>
    </xf>
    <xf numFmtId="0" fontId="0" fillId="5" borderId="0" xfId="0" applyFill="1" applyBorder="1" applyAlignment="1">
      <alignment vertical="top"/>
    </xf>
    <xf numFmtId="0" fontId="0" fillId="0" borderId="0" xfId="0" applyFill="1" applyBorder="1" applyAlignment="1">
      <alignment vertical="top"/>
    </xf>
    <xf numFmtId="0" fontId="0" fillId="0" borderId="5" xfId="0" applyFill="1" applyBorder="1" applyAlignment="1">
      <alignment vertical="top"/>
    </xf>
    <xf numFmtId="0" fontId="0" fillId="4" borderId="0" xfId="0" applyFill="1" applyBorder="1" applyAlignment="1">
      <alignment vertical="top"/>
    </xf>
    <xf numFmtId="164" fontId="0" fillId="5" borderId="0" xfId="1" applyNumberFormat="1" applyFont="1" applyFill="1" applyBorder="1" applyAlignment="1">
      <alignment vertical="top"/>
    </xf>
    <xf numFmtId="0" fontId="0" fillId="0" borderId="5" xfId="0" applyBorder="1" applyAlignment="1">
      <alignment vertical="top" wrapText="1"/>
    </xf>
    <xf numFmtId="9" fontId="0" fillId="5" borderId="0" xfId="0" applyNumberFormat="1" applyFill="1" applyBorder="1" applyAlignment="1">
      <alignment vertical="top"/>
    </xf>
    <xf numFmtId="9" fontId="0" fillId="5" borderId="0" xfId="2" applyFont="1" applyFill="1" applyBorder="1" applyAlignment="1">
      <alignment vertical="top"/>
    </xf>
    <xf numFmtId="164" fontId="0" fillId="0" borderId="0" xfId="1" applyNumberFormat="1" applyFont="1" applyBorder="1" applyAlignment="1">
      <alignment vertical="top"/>
    </xf>
    <xf numFmtId="2" fontId="0" fillId="5" borderId="0" xfId="0" applyNumberFormat="1" applyFill="1" applyBorder="1" applyAlignment="1">
      <alignment vertical="top"/>
    </xf>
    <xf numFmtId="0" fontId="3" fillId="2" borderId="4" xfId="0" applyFont="1" applyFill="1" applyBorder="1" applyAlignment="1">
      <alignment vertical="top"/>
    </xf>
    <xf numFmtId="0" fontId="3" fillId="2" borderId="0" xfId="0" applyFont="1" applyFill="1" applyBorder="1" applyAlignment="1">
      <alignment horizontal="center" vertical="top"/>
    </xf>
    <xf numFmtId="0" fontId="0" fillId="2" borderId="5" xfId="0" applyFill="1" applyBorder="1" applyAlignment="1">
      <alignment vertical="top"/>
    </xf>
    <xf numFmtId="43" fontId="0" fillId="0" borderId="0" xfId="0" applyNumberFormat="1" applyBorder="1" applyAlignment="1">
      <alignment vertical="top"/>
    </xf>
    <xf numFmtId="0" fontId="0" fillId="6" borderId="0" xfId="0" applyFill="1" applyBorder="1" applyAlignment="1">
      <alignment vertical="top"/>
    </xf>
    <xf numFmtId="0" fontId="0" fillId="6" borderId="5" xfId="0" applyFill="1" applyBorder="1" applyAlignment="1">
      <alignment vertical="top"/>
    </xf>
    <xf numFmtId="0" fontId="3" fillId="6" borderId="4" xfId="0" applyFont="1" applyFill="1" applyBorder="1" applyAlignment="1">
      <alignment vertical="top"/>
    </xf>
    <xf numFmtId="0" fontId="0" fillId="0" borderId="6" xfId="0" applyBorder="1" applyAlignment="1">
      <alignment vertical="top"/>
    </xf>
    <xf numFmtId="43" fontId="0" fillId="0" borderId="7" xfId="0" applyNumberFormat="1" applyBorder="1" applyAlignment="1">
      <alignment vertical="top"/>
    </xf>
    <xf numFmtId="0" fontId="0" fillId="0" borderId="8" xfId="0" applyBorder="1" applyAlignment="1">
      <alignment vertical="top"/>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Slipstream">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3"/>
  <sheetViews>
    <sheetView workbookViewId="0">
      <selection activeCell="L11" sqref="L11"/>
    </sheetView>
  </sheetViews>
  <sheetFormatPr defaultRowHeight="14.5" x14ac:dyDescent="0.35"/>
  <sheetData>
    <row r="2" spans="2:2" x14ac:dyDescent="0.35">
      <c r="B2" t="s">
        <v>38</v>
      </c>
    </row>
    <row r="3" spans="2:2" x14ac:dyDescent="0.35">
      <c r="B3" t="s">
        <v>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J32"/>
  <sheetViews>
    <sheetView showGridLines="0" tabSelected="1" view="pageBreakPreview" zoomScale="60" zoomScaleNormal="100" workbookViewId="0">
      <selection activeCell="B29" sqref="B29"/>
    </sheetView>
  </sheetViews>
  <sheetFormatPr defaultColWidth="9.08984375" defaultRowHeight="14.5" x14ac:dyDescent="0.35"/>
  <cols>
    <col min="1" max="1" width="4.54296875" style="1" customWidth="1"/>
    <col min="2" max="2" width="49" style="1" customWidth="1"/>
    <col min="3" max="3" width="23.08984375" style="1" customWidth="1"/>
    <col min="4" max="4" width="23" style="1" customWidth="1"/>
    <col min="5" max="5" width="80.36328125" style="1" customWidth="1"/>
    <col min="6" max="9" width="9.08984375" style="1"/>
    <col min="10" max="10" width="0" style="1" hidden="1" customWidth="1"/>
    <col min="11" max="16384" width="9.08984375" style="1"/>
  </cols>
  <sheetData>
    <row r="2" spans="2:10" x14ac:dyDescent="0.35">
      <c r="B2" s="9" t="s">
        <v>36</v>
      </c>
      <c r="C2" s="10"/>
      <c r="D2" s="10"/>
      <c r="E2" s="11"/>
    </row>
    <row r="3" spans="2:10" x14ac:dyDescent="0.35">
      <c r="B3" s="15"/>
      <c r="C3" s="18"/>
      <c r="D3" s="18"/>
      <c r="E3" s="17"/>
    </row>
    <row r="4" spans="2:10" x14ac:dyDescent="0.35">
      <c r="B4" s="19" t="s">
        <v>0</v>
      </c>
      <c r="C4" s="20"/>
      <c r="D4" s="20"/>
      <c r="E4" s="21"/>
      <c r="J4" s="1" t="s">
        <v>26</v>
      </c>
    </row>
    <row r="5" spans="2:10" x14ac:dyDescent="0.35">
      <c r="B5" s="22" t="s">
        <v>29</v>
      </c>
      <c r="C5" s="23"/>
      <c r="D5" s="24"/>
      <c r="E5" s="25" t="s">
        <v>32</v>
      </c>
      <c r="J5" s="1" t="s">
        <v>28</v>
      </c>
    </row>
    <row r="6" spans="2:10" x14ac:dyDescent="0.35">
      <c r="B6" s="12" t="s">
        <v>3</v>
      </c>
      <c r="C6" s="13" t="s">
        <v>6</v>
      </c>
      <c r="D6" s="26"/>
      <c r="E6" s="14" t="s">
        <v>4</v>
      </c>
      <c r="J6" s="1" t="s">
        <v>27</v>
      </c>
    </row>
    <row r="7" spans="2:10" x14ac:dyDescent="0.35">
      <c r="B7" s="15" t="s">
        <v>7</v>
      </c>
      <c r="C7" s="27"/>
      <c r="D7" s="18"/>
      <c r="E7" s="28" t="s">
        <v>5</v>
      </c>
    </row>
    <row r="8" spans="2:10" x14ac:dyDescent="0.35">
      <c r="B8" s="15" t="s">
        <v>15</v>
      </c>
      <c r="C8" s="29"/>
      <c r="D8" s="18"/>
      <c r="E8" s="28" t="s">
        <v>16</v>
      </c>
    </row>
    <row r="9" spans="2:10" x14ac:dyDescent="0.35">
      <c r="B9" s="15" t="s">
        <v>11</v>
      </c>
      <c r="C9" s="27"/>
      <c r="D9" s="18"/>
      <c r="E9" s="28" t="s">
        <v>5</v>
      </c>
    </row>
    <row r="10" spans="2:10" x14ac:dyDescent="0.35">
      <c r="B10" s="15" t="s">
        <v>12</v>
      </c>
      <c r="C10" s="30"/>
      <c r="D10" s="18"/>
      <c r="E10" s="28" t="s">
        <v>5</v>
      </c>
    </row>
    <row r="11" spans="2:10" x14ac:dyDescent="0.35">
      <c r="B11" s="15" t="s">
        <v>8</v>
      </c>
      <c r="C11" s="31">
        <f>C7*(1-C8)</f>
        <v>0</v>
      </c>
      <c r="D11" s="18"/>
      <c r="E11" s="28" t="s">
        <v>9</v>
      </c>
    </row>
    <row r="12" spans="2:10" x14ac:dyDescent="0.35">
      <c r="B12" s="15" t="s">
        <v>17</v>
      </c>
      <c r="C12" s="31">
        <f>C8*C7</f>
        <v>0</v>
      </c>
      <c r="D12" s="18"/>
      <c r="E12" s="28" t="s">
        <v>9</v>
      </c>
    </row>
    <row r="13" spans="2:10" x14ac:dyDescent="0.35">
      <c r="B13" s="15" t="s">
        <v>13</v>
      </c>
      <c r="C13" s="31">
        <f>(1-C10)*C9</f>
        <v>0</v>
      </c>
      <c r="D13" s="18"/>
      <c r="E13" s="28" t="s">
        <v>9</v>
      </c>
    </row>
    <row r="14" spans="2:10" x14ac:dyDescent="0.35">
      <c r="B14" s="15" t="s">
        <v>18</v>
      </c>
      <c r="C14" s="31">
        <f>C9*C10</f>
        <v>0</v>
      </c>
      <c r="D14" s="18"/>
      <c r="E14" s="28" t="s">
        <v>9</v>
      </c>
    </row>
    <row r="15" spans="2:10" x14ac:dyDescent="0.35">
      <c r="B15" s="15"/>
      <c r="C15" s="18"/>
      <c r="D15" s="18"/>
      <c r="E15" s="28"/>
    </row>
    <row r="16" spans="2:10" x14ac:dyDescent="0.35">
      <c r="B16" s="12" t="s">
        <v>35</v>
      </c>
      <c r="C16" s="13" t="s">
        <v>24</v>
      </c>
      <c r="D16" s="13" t="s">
        <v>25</v>
      </c>
      <c r="E16" s="14" t="s">
        <v>4</v>
      </c>
    </row>
    <row r="17" spans="2:5" x14ac:dyDescent="0.35">
      <c r="B17" s="15" t="s">
        <v>1</v>
      </c>
      <c r="C17" s="32"/>
      <c r="D17" s="16" t="e">
        <f>1/C17</f>
        <v>#DIV/0!</v>
      </c>
      <c r="E17" s="28" t="s">
        <v>34</v>
      </c>
    </row>
    <row r="18" spans="2:5" ht="43.5" x14ac:dyDescent="0.35">
      <c r="B18" s="15" t="s">
        <v>19</v>
      </c>
      <c r="C18" s="32"/>
      <c r="D18" s="16" t="e">
        <f>1/C18</f>
        <v>#DIV/0!</v>
      </c>
      <c r="E18" s="28" t="s">
        <v>30</v>
      </c>
    </row>
    <row r="19" spans="2:5" x14ac:dyDescent="0.35">
      <c r="B19" s="15" t="s">
        <v>2</v>
      </c>
      <c r="C19" s="32"/>
      <c r="D19" s="16" t="e">
        <f>1/C19</f>
        <v>#DIV/0!</v>
      </c>
      <c r="E19" s="28" t="s">
        <v>34</v>
      </c>
    </row>
    <row r="20" spans="2:5" ht="43.5" x14ac:dyDescent="0.35">
      <c r="B20" s="15" t="s">
        <v>14</v>
      </c>
      <c r="C20" s="32"/>
      <c r="D20" s="16" t="e">
        <f>1/C20</f>
        <v>#DIV/0!</v>
      </c>
      <c r="E20" s="28" t="s">
        <v>31</v>
      </c>
    </row>
    <row r="21" spans="2:5" x14ac:dyDescent="0.35">
      <c r="B21" s="39" t="s">
        <v>33</v>
      </c>
      <c r="C21" s="37"/>
      <c r="D21" s="37"/>
      <c r="E21" s="38"/>
    </row>
    <row r="22" spans="2:5" x14ac:dyDescent="0.35">
      <c r="B22" s="33" t="s">
        <v>20</v>
      </c>
      <c r="C22" s="34" t="s">
        <v>24</v>
      </c>
      <c r="D22" s="34" t="s">
        <v>25</v>
      </c>
      <c r="E22" s="35"/>
    </row>
    <row r="23" spans="2:5" x14ac:dyDescent="0.35">
      <c r="B23" s="15" t="s">
        <v>10</v>
      </c>
      <c r="C23" s="36" t="e">
        <f>(C17*C11+C19*C13+C18*C12+C20*C14)/(C13+C11+C12+C14)</f>
        <v>#DIV/0!</v>
      </c>
      <c r="D23" s="36" t="e">
        <f>1/C23</f>
        <v>#DIV/0!</v>
      </c>
      <c r="E23" s="17" t="s">
        <v>9</v>
      </c>
    </row>
    <row r="24" spans="2:5" x14ac:dyDescent="0.35">
      <c r="B24" s="15"/>
      <c r="C24" s="36"/>
      <c r="D24" s="36"/>
      <c r="E24" s="17"/>
    </row>
    <row r="25" spans="2:5" x14ac:dyDescent="0.35">
      <c r="B25" s="33" t="s">
        <v>21</v>
      </c>
      <c r="C25" s="34" t="s">
        <v>23</v>
      </c>
      <c r="D25" s="34" t="s">
        <v>22</v>
      </c>
      <c r="E25" s="35"/>
    </row>
    <row r="26" spans="2:5" x14ac:dyDescent="0.35">
      <c r="B26" s="15" t="s">
        <v>10</v>
      </c>
      <c r="C26" s="36" t="e">
        <f>C23/5.678</f>
        <v>#DIV/0!</v>
      </c>
      <c r="D26" s="36" t="e">
        <f>1/C26</f>
        <v>#DIV/0!</v>
      </c>
      <c r="E26" s="17" t="s">
        <v>9</v>
      </c>
    </row>
    <row r="27" spans="2:5" x14ac:dyDescent="0.35">
      <c r="B27" s="40"/>
      <c r="C27" s="41"/>
      <c r="D27" s="41"/>
      <c r="E27" s="42"/>
    </row>
    <row r="28" spans="2:5" x14ac:dyDescent="0.35">
      <c r="C28" s="5"/>
      <c r="D28" s="5"/>
    </row>
    <row r="29" spans="2:5" x14ac:dyDescent="0.35">
      <c r="C29" s="5"/>
      <c r="D29" s="5"/>
    </row>
    <row r="31" spans="2:5" x14ac:dyDescent="0.35">
      <c r="B31" s="7"/>
    </row>
    <row r="32" spans="2:5" x14ac:dyDescent="0.35">
      <c r="B32" s="8"/>
    </row>
  </sheetData>
  <dataValidations count="1">
    <dataValidation type="list" allowBlank="1" showInputMessage="1" showErrorMessage="1" sqref="C5" xr:uid="{00000000-0002-0000-0100-000000000000}">
      <formula1>$J$5:$J$6</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32"/>
  <sheetViews>
    <sheetView showGridLines="0" topLeftCell="A10" workbookViewId="0">
      <selection activeCell="B16" sqref="B16"/>
    </sheetView>
  </sheetViews>
  <sheetFormatPr defaultColWidth="9.08984375" defaultRowHeight="14.5" x14ac:dyDescent="0.35"/>
  <cols>
    <col min="1" max="1" width="4.54296875" style="1" customWidth="1"/>
    <col min="2" max="2" width="49" style="1" customWidth="1"/>
    <col min="3" max="3" width="23.08984375" style="1" customWidth="1"/>
    <col min="4" max="4" width="23" style="1" customWidth="1"/>
    <col min="5" max="5" width="80.36328125" style="1" customWidth="1"/>
    <col min="6" max="9" width="9.08984375" style="1"/>
    <col min="10" max="10" width="0" style="1" hidden="1" customWidth="1"/>
    <col min="11" max="16384" width="9.08984375" style="1"/>
  </cols>
  <sheetData>
    <row r="2" spans="2:10" x14ac:dyDescent="0.35">
      <c r="B2" s="9" t="s">
        <v>36</v>
      </c>
      <c r="C2" s="10"/>
      <c r="D2" s="10"/>
      <c r="E2" s="11"/>
    </row>
    <row r="3" spans="2:10" x14ac:dyDescent="0.35">
      <c r="B3" s="15"/>
      <c r="C3" s="18"/>
      <c r="D3" s="18"/>
      <c r="E3" s="17"/>
    </row>
    <row r="4" spans="2:10" x14ac:dyDescent="0.35">
      <c r="B4" s="19" t="s">
        <v>0</v>
      </c>
      <c r="C4" s="20"/>
      <c r="D4" s="20"/>
      <c r="E4" s="21"/>
      <c r="J4" s="1" t="s">
        <v>26</v>
      </c>
    </row>
    <row r="5" spans="2:10" x14ac:dyDescent="0.35">
      <c r="B5" s="22" t="s">
        <v>29</v>
      </c>
      <c r="C5" s="23" t="s">
        <v>27</v>
      </c>
      <c r="D5" s="24"/>
      <c r="E5" s="25" t="s">
        <v>32</v>
      </c>
      <c r="J5" s="1" t="s">
        <v>28</v>
      </c>
    </row>
    <row r="6" spans="2:10" x14ac:dyDescent="0.35">
      <c r="B6" s="12" t="s">
        <v>3</v>
      </c>
      <c r="C6" s="13" t="s">
        <v>6</v>
      </c>
      <c r="D6" s="26"/>
      <c r="E6" s="14" t="s">
        <v>4</v>
      </c>
      <c r="J6" s="1" t="s">
        <v>27</v>
      </c>
    </row>
    <row r="7" spans="2:10" x14ac:dyDescent="0.35">
      <c r="B7" s="15" t="s">
        <v>7</v>
      </c>
      <c r="C7" s="2">
        <f>107839/10.76</f>
        <v>10022.211895910781</v>
      </c>
      <c r="D7" s="18"/>
      <c r="E7" s="28" t="s">
        <v>5</v>
      </c>
    </row>
    <row r="8" spans="2:10" x14ac:dyDescent="0.35">
      <c r="B8" s="15" t="s">
        <v>15</v>
      </c>
      <c r="C8" s="3">
        <v>0.5</v>
      </c>
      <c r="D8" s="18"/>
      <c r="E8" s="28" t="s">
        <v>16</v>
      </c>
    </row>
    <row r="9" spans="2:10" x14ac:dyDescent="0.35">
      <c r="B9" s="15" t="s">
        <v>11</v>
      </c>
      <c r="C9" s="2">
        <f>69705/10.76</f>
        <v>6478.1598513011149</v>
      </c>
      <c r="D9" s="18"/>
      <c r="E9" s="28" t="s">
        <v>5</v>
      </c>
    </row>
    <row r="10" spans="2:10" x14ac:dyDescent="0.35">
      <c r="B10" s="15" t="s">
        <v>12</v>
      </c>
      <c r="C10" s="6">
        <v>0</v>
      </c>
      <c r="D10" s="18"/>
      <c r="E10" s="28" t="s">
        <v>5</v>
      </c>
    </row>
    <row r="11" spans="2:10" x14ac:dyDescent="0.35">
      <c r="B11" s="15" t="s">
        <v>8</v>
      </c>
      <c r="C11" s="31">
        <f>C7*(1-C8)</f>
        <v>5011.1059479553905</v>
      </c>
      <c r="D11" s="18"/>
      <c r="E11" s="28" t="s">
        <v>9</v>
      </c>
    </row>
    <row r="12" spans="2:10" x14ac:dyDescent="0.35">
      <c r="B12" s="15" t="s">
        <v>17</v>
      </c>
      <c r="C12" s="31">
        <f>C8*C7</f>
        <v>5011.1059479553905</v>
      </c>
      <c r="D12" s="18"/>
      <c r="E12" s="28" t="s">
        <v>9</v>
      </c>
    </row>
    <row r="13" spans="2:10" x14ac:dyDescent="0.35">
      <c r="B13" s="15" t="s">
        <v>13</v>
      </c>
      <c r="C13" s="31">
        <f>(1-C10)*C9</f>
        <v>6478.1598513011149</v>
      </c>
      <c r="D13" s="18"/>
      <c r="E13" s="28" t="s">
        <v>9</v>
      </c>
    </row>
    <row r="14" spans="2:10" x14ac:dyDescent="0.35">
      <c r="B14" s="15" t="s">
        <v>18</v>
      </c>
      <c r="C14" s="31">
        <f>C9*C10</f>
        <v>0</v>
      </c>
      <c r="D14" s="18"/>
      <c r="E14" s="28" t="s">
        <v>9</v>
      </c>
    </row>
    <row r="15" spans="2:10" x14ac:dyDescent="0.35">
      <c r="B15" s="15"/>
      <c r="C15" s="18"/>
      <c r="D15" s="18"/>
      <c r="E15" s="28"/>
    </row>
    <row r="16" spans="2:10" x14ac:dyDescent="0.35">
      <c r="B16" s="12" t="s">
        <v>35</v>
      </c>
      <c r="C16" s="13" t="s">
        <v>24</v>
      </c>
      <c r="D16" s="13" t="s">
        <v>25</v>
      </c>
      <c r="E16" s="14" t="s">
        <v>4</v>
      </c>
    </row>
    <row r="17" spans="2:5" x14ac:dyDescent="0.35">
      <c r="B17" s="15" t="s">
        <v>1</v>
      </c>
      <c r="C17" s="4">
        <f>0.17*5.678</f>
        <v>0.96526000000000001</v>
      </c>
      <c r="D17" s="16">
        <f>1/C17</f>
        <v>1.0359903031307627</v>
      </c>
      <c r="E17" s="28" t="s">
        <v>34</v>
      </c>
    </row>
    <row r="18" spans="2:5" ht="43.5" x14ac:dyDescent="0.35">
      <c r="B18" s="15" t="s">
        <v>19</v>
      </c>
      <c r="C18" s="4">
        <f>0.35*5.678</f>
        <v>1.9872999999999998</v>
      </c>
      <c r="D18" s="16">
        <f>1/C18</f>
        <v>0.50319529009208475</v>
      </c>
      <c r="E18" s="28" t="s">
        <v>30</v>
      </c>
    </row>
    <row r="19" spans="2:5" x14ac:dyDescent="0.35">
      <c r="B19" s="15" t="s">
        <v>2</v>
      </c>
      <c r="C19" s="4">
        <f>0.035*5.678</f>
        <v>0.19873000000000002</v>
      </c>
      <c r="D19" s="16">
        <f>1/C19</f>
        <v>5.0319529009208468</v>
      </c>
      <c r="E19" s="28" t="s">
        <v>34</v>
      </c>
    </row>
    <row r="20" spans="2:5" ht="43.5" x14ac:dyDescent="0.35">
      <c r="B20" s="15" t="s">
        <v>14</v>
      </c>
      <c r="C20" s="4">
        <f>0.55*5.678</f>
        <v>3.1229</v>
      </c>
      <c r="D20" s="16">
        <f>1/C20</f>
        <v>0.3202151846040539</v>
      </c>
      <c r="E20" s="28" t="s">
        <v>31</v>
      </c>
    </row>
    <row r="21" spans="2:5" x14ac:dyDescent="0.35">
      <c r="B21" s="39" t="s">
        <v>33</v>
      </c>
      <c r="C21" s="37"/>
      <c r="D21" s="37"/>
      <c r="E21" s="38"/>
    </row>
    <row r="22" spans="2:5" x14ac:dyDescent="0.35">
      <c r="B22" s="33" t="s">
        <v>20</v>
      </c>
      <c r="C22" s="34" t="s">
        <v>24</v>
      </c>
      <c r="D22" s="34" t="s">
        <v>25</v>
      </c>
      <c r="E22" s="35"/>
    </row>
    <row r="23" spans="2:5" x14ac:dyDescent="0.35">
      <c r="B23" s="15" t="s">
        <v>10</v>
      </c>
      <c r="C23" s="36">
        <f>(C17*C11+C19*C13+C18*C12+C20*C14)/(C13+C11+C12+C14)</f>
        <v>0.97470505097327997</v>
      </c>
      <c r="D23" s="36">
        <f>1/C23</f>
        <v>1.0259513880649966</v>
      </c>
      <c r="E23" s="17" t="s">
        <v>9</v>
      </c>
    </row>
    <row r="24" spans="2:5" x14ac:dyDescent="0.35">
      <c r="B24" s="15"/>
      <c r="C24" s="36"/>
      <c r="D24" s="36"/>
      <c r="E24" s="17"/>
    </row>
    <row r="25" spans="2:5" x14ac:dyDescent="0.35">
      <c r="B25" s="33" t="s">
        <v>21</v>
      </c>
      <c r="C25" s="34" t="s">
        <v>23</v>
      </c>
      <c r="D25" s="34" t="s">
        <v>22</v>
      </c>
      <c r="E25" s="35"/>
    </row>
    <row r="26" spans="2:5" x14ac:dyDescent="0.35">
      <c r="B26" s="15" t="s">
        <v>10</v>
      </c>
      <c r="C26" s="36">
        <f>C23/5.678</f>
        <v>0.17166344680755194</v>
      </c>
      <c r="D26" s="36">
        <f>1/C26</f>
        <v>5.8253519814330517</v>
      </c>
      <c r="E26" s="17" t="s">
        <v>9</v>
      </c>
    </row>
    <row r="27" spans="2:5" x14ac:dyDescent="0.35">
      <c r="B27" s="40"/>
      <c r="C27" s="41"/>
      <c r="D27" s="41"/>
      <c r="E27" s="42"/>
    </row>
    <row r="28" spans="2:5" x14ac:dyDescent="0.35">
      <c r="C28" s="5"/>
      <c r="D28" s="5"/>
    </row>
    <row r="29" spans="2:5" x14ac:dyDescent="0.35">
      <c r="C29" s="5"/>
      <c r="D29" s="5"/>
    </row>
    <row r="30" spans="2:5" x14ac:dyDescent="0.35">
      <c r="D30" s="5"/>
    </row>
    <row r="31" spans="2:5" x14ac:dyDescent="0.35">
      <c r="B31" s="7"/>
    </row>
    <row r="32" spans="2:5" x14ac:dyDescent="0.35">
      <c r="B32" s="8"/>
    </row>
  </sheetData>
  <dataValidations count="1">
    <dataValidation type="list" allowBlank="1" showInputMessage="1" showErrorMessage="1" sqref="C5" xr:uid="{00000000-0002-0000-0200-000000000000}">
      <formula1>$J$5:$J$6</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R-value calculator</vt:lpstr>
      <vt:lpstr>Example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Brittany Hanam</dc:creator>
  <cp:lastModifiedBy>Martyn, Penny</cp:lastModifiedBy>
  <dcterms:created xsi:type="dcterms:W3CDTF">2019-01-31T23:24:38Z</dcterms:created>
  <dcterms:modified xsi:type="dcterms:W3CDTF">2023-06-30T19:25:08Z</dcterms:modified>
</cp:coreProperties>
</file>