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3000 Operations\3500 Waste\Metrics, audits &amp; analysis\Data tracking\Construction &amp; demolition waste data\Tracking\Tracking templates &amp; forms\"/>
    </mc:Choice>
  </mc:AlternateContent>
  <xr:revisionPtr revIDLastSave="0" documentId="8_{045FC041-07F7-4A65-A1C2-5CA2750061DA}" xr6:coauthVersionLast="36" xr6:coauthVersionMax="36" xr10:uidLastSave="{00000000-0000-0000-0000-000000000000}"/>
  <bookViews>
    <workbookView xWindow="-110" yWindow="-110" windowWidth="23260" windowHeight="12580" tabRatio="801" activeTab="2" xr2:uid="{00000000-000D-0000-FFFF-FFFF00000000}"/>
  </bookViews>
  <sheets>
    <sheet name="Instructions" sheetId="16" r:id="rId1"/>
    <sheet name="A. WasteManagementPlan" sheetId="1" r:id="rId2"/>
    <sheet name="B. WasteTracking" sheetId="4" r:id="rId3"/>
    <sheet name="C. WasteDiversionReport" sheetId="15" r:id="rId4"/>
    <sheet name="UnitConverter" sheetId="20" r:id="rId5"/>
    <sheet name="Calculations" sheetId="3" state="hidden" r:id="rId6"/>
  </sheets>
  <externalReferences>
    <externalReference r:id="rId7"/>
  </externalReferences>
  <definedNames>
    <definedName name="_xlnm._FilterDatabase" localSheetId="2" hidden="1">'B. WasteTracking'!$A$33:$M$474</definedName>
    <definedName name="Area">Calculations!$Z$6:$Z$7</definedName>
    <definedName name="CWRype2" localSheetId="3">#REF!</definedName>
    <definedName name="CWRype2" localSheetId="0">#REF!</definedName>
    <definedName name="CWRype2">#REF!</definedName>
    <definedName name="CWRype3">#REF!</definedName>
    <definedName name="CWType" localSheetId="3">#REF!</definedName>
    <definedName name="CWType" localSheetId="0">#REF!</definedName>
    <definedName name="CWType">#REF!</definedName>
    <definedName name="CWType3" localSheetId="3">#REF!</definedName>
    <definedName name="CWType3" localSheetId="0">#REF!</definedName>
    <definedName name="CWType3">#REF!</definedName>
    <definedName name="date">Calculations!$C$1:$C$2</definedName>
    <definedName name="Day">Calculations!$W$11:$W$41</definedName>
    <definedName name="DWcost">'B. WasteTracking'!$F$34:$F$1048576</definedName>
    <definedName name="DWrecycl">'B. WasteTracking'!$J$34:$J$1048576</definedName>
    <definedName name="DWreuseoff">'B. WasteTracking'!$I$34:$I$1048576</definedName>
    <definedName name="DWreuseon">'B. WasteTracking'!#REF!</definedName>
    <definedName name="DWtotal">'B. WasteTracking'!$H$34:$H$1048576</definedName>
    <definedName name="DWtotaldivert">'B. WasteTracking'!$L$34:$L$1048576</definedName>
    <definedName name="DWType" localSheetId="4">[1]WasteTracking!#REF!</definedName>
    <definedName name="DWType">'B. WasteTracking'!#REF!</definedName>
    <definedName name="MaterialType" localSheetId="3">#REF!</definedName>
    <definedName name="MaterialType" localSheetId="0">#REF!</definedName>
    <definedName name="MaterialtypesA">Calculations!$A$11:$A$28</definedName>
    <definedName name="MaterialTypesB">Calculations!$AB$12:$AB$27</definedName>
    <definedName name="MatTypeB">Calculations!$P$13:$P$1844</definedName>
    <definedName name="Month">Calculations!$X$11:$X$22</definedName>
    <definedName name="Prjctstg">Calculations!$AB$8:$AB$9</definedName>
    <definedName name="ProjectType">Calculations!$A$2:$A$6</definedName>
    <definedName name="Projectypes">Calculations!$AB$8:$AB$10</definedName>
    <definedName name="TotalDW">'B. WasteTracking'!$H$34:$H$1048576</definedName>
    <definedName name="TotalDWaste">'B. WasteTracking'!$H$34:$H$1048576</definedName>
    <definedName name="Units">Calculations!$Z$2:$Z$7</definedName>
    <definedName name="Volume">Calculations!$Z$3:$Z$4</definedName>
    <definedName name="WeightMetric">Calculations!$AA$2:$AA$3</definedName>
    <definedName name="WMPRec" localSheetId="4">[1]Calculations!$T$7:$T$1826</definedName>
    <definedName name="WMPRec">Calculations!$R$7:$R$1828</definedName>
    <definedName name="WMPRU">Calculations!$Q$13:$Q$1844</definedName>
    <definedName name="WMPRUOff" localSheetId="4">[1]Calculations!$S$7:$S$1826</definedName>
    <definedName name="WMPRUOn" localSheetId="4">[1]Calculations!$R$7:$R$1826</definedName>
    <definedName name="WMPTotDiv" localSheetId="4">[1]Calculations!$U$7:$U$1826</definedName>
    <definedName name="WMPTotDiv">Calculations!$S$7:$S$1828</definedName>
    <definedName name="WMTRUOn">Calculations!#REF!</definedName>
    <definedName name="WTr_PStg">Calculations!$N$7:$N$1776</definedName>
    <definedName name="WTr_RCYCL">Calculations!$R$13:$R$1790</definedName>
    <definedName name="WTr_RUOff">Calculations!$Q$13:$Q$1790</definedName>
    <definedName name="WTr_TtlDv">Calculations!$S$13:$S$1790</definedName>
    <definedName name="WTr_TtlGnrt">Calculations!$T$13:$T$1790</definedName>
    <definedName name="yrs">Calculations!$Y$12:$Y$19</definedName>
  </definedNames>
  <calcPr calcId="191029"/>
</workbook>
</file>

<file path=xl/calcChain.xml><?xml version="1.0" encoding="utf-8"?>
<calcChain xmlns="http://schemas.openxmlformats.org/spreadsheetml/2006/main">
  <c r="P14" i="3" l="1"/>
  <c r="Q14" i="3"/>
  <c r="R14" i="3"/>
  <c r="T14" i="3"/>
  <c r="P15" i="3"/>
  <c r="Q15" i="3"/>
  <c r="R15" i="3"/>
  <c r="T15" i="3"/>
  <c r="P16" i="3"/>
  <c r="Q16" i="3"/>
  <c r="R16" i="3"/>
  <c r="T16" i="3"/>
  <c r="P17" i="3"/>
  <c r="Q17" i="3"/>
  <c r="R17" i="3"/>
  <c r="T17" i="3"/>
  <c r="P18" i="3"/>
  <c r="Q18" i="3"/>
  <c r="R18" i="3"/>
  <c r="T18" i="3"/>
  <c r="P19" i="3"/>
  <c r="Q19" i="3"/>
  <c r="R19" i="3"/>
  <c r="T19" i="3"/>
  <c r="P20" i="3"/>
  <c r="Q20" i="3"/>
  <c r="R20" i="3"/>
  <c r="T20" i="3"/>
  <c r="P21" i="3"/>
  <c r="Q21" i="3"/>
  <c r="R21" i="3"/>
  <c r="T21" i="3"/>
  <c r="P22" i="3"/>
  <c r="Q22" i="3"/>
  <c r="R22" i="3"/>
  <c r="T22" i="3"/>
  <c r="P23" i="3"/>
  <c r="Q23" i="3"/>
  <c r="R23" i="3"/>
  <c r="T23" i="3"/>
  <c r="P24" i="3"/>
  <c r="Q24" i="3"/>
  <c r="R24" i="3"/>
  <c r="T24" i="3"/>
  <c r="P25" i="3"/>
  <c r="Q25" i="3"/>
  <c r="R25" i="3"/>
  <c r="T25" i="3"/>
  <c r="P26" i="3"/>
  <c r="Q26" i="3"/>
  <c r="R26" i="3"/>
  <c r="T26" i="3"/>
  <c r="P27" i="3"/>
  <c r="Q27" i="3"/>
  <c r="R27" i="3"/>
  <c r="T27" i="3"/>
  <c r="P28" i="3"/>
  <c r="Q28" i="3"/>
  <c r="R28" i="3"/>
  <c r="T28" i="3"/>
  <c r="P29" i="3"/>
  <c r="Q29" i="3"/>
  <c r="R29" i="3"/>
  <c r="T29" i="3"/>
  <c r="P30" i="3"/>
  <c r="Q30" i="3"/>
  <c r="R30" i="3"/>
  <c r="T30" i="3"/>
  <c r="P31" i="3"/>
  <c r="Q31" i="3"/>
  <c r="R31" i="3"/>
  <c r="T31" i="3"/>
  <c r="P32" i="3"/>
  <c r="Q32" i="3"/>
  <c r="R32" i="3"/>
  <c r="T32" i="3"/>
  <c r="P33" i="3"/>
  <c r="Q33" i="3"/>
  <c r="R33" i="3"/>
  <c r="T33" i="3"/>
  <c r="P34" i="3"/>
  <c r="Q34" i="3"/>
  <c r="R34" i="3"/>
  <c r="T34" i="3"/>
  <c r="P35" i="3"/>
  <c r="Q35" i="3"/>
  <c r="R35" i="3"/>
  <c r="T35" i="3"/>
  <c r="P36" i="3"/>
  <c r="Q36" i="3"/>
  <c r="R36" i="3"/>
  <c r="T36" i="3"/>
  <c r="P37" i="3"/>
  <c r="Q37" i="3"/>
  <c r="R37" i="3"/>
  <c r="T37" i="3"/>
  <c r="P38" i="3"/>
  <c r="Q38" i="3"/>
  <c r="R38" i="3"/>
  <c r="T38" i="3"/>
  <c r="P39" i="3"/>
  <c r="Q39" i="3"/>
  <c r="R39" i="3"/>
  <c r="T39" i="3"/>
  <c r="P40" i="3"/>
  <c r="Q40" i="3"/>
  <c r="R40" i="3"/>
  <c r="T40" i="3"/>
  <c r="P41" i="3"/>
  <c r="Q41" i="3"/>
  <c r="R41" i="3"/>
  <c r="S41" i="3"/>
  <c r="T41" i="3"/>
  <c r="P42" i="3"/>
  <c r="Q42" i="3"/>
  <c r="R42" i="3"/>
  <c r="S42" i="3"/>
  <c r="T42" i="3"/>
  <c r="P43" i="3"/>
  <c r="Q43" i="3"/>
  <c r="R43" i="3"/>
  <c r="S43" i="3"/>
  <c r="T43" i="3"/>
  <c r="P44" i="3"/>
  <c r="Q44" i="3"/>
  <c r="R44" i="3"/>
  <c r="S44" i="3"/>
  <c r="T44" i="3"/>
  <c r="P45" i="3"/>
  <c r="S45" i="3"/>
  <c r="P46" i="3"/>
  <c r="Q46" i="3"/>
  <c r="R46" i="3"/>
  <c r="T46" i="3"/>
  <c r="P47" i="3"/>
  <c r="Q47" i="3"/>
  <c r="R47" i="3"/>
  <c r="T47" i="3"/>
  <c r="P48" i="3"/>
  <c r="Q48" i="3"/>
  <c r="R48" i="3"/>
  <c r="T48" i="3"/>
  <c r="P49" i="3"/>
  <c r="Q49" i="3"/>
  <c r="R49" i="3"/>
  <c r="T49" i="3"/>
  <c r="P50" i="3"/>
  <c r="Q50" i="3"/>
  <c r="R50" i="3"/>
  <c r="T50" i="3"/>
  <c r="P51" i="3"/>
  <c r="Q51" i="3"/>
  <c r="R51" i="3"/>
  <c r="T51" i="3"/>
  <c r="P52" i="3"/>
  <c r="Q52" i="3"/>
  <c r="R52" i="3"/>
  <c r="T52" i="3"/>
  <c r="P53" i="3"/>
  <c r="Q53" i="3"/>
  <c r="R53" i="3"/>
  <c r="T53" i="3"/>
  <c r="P54" i="3"/>
  <c r="Q54" i="3"/>
  <c r="R54" i="3"/>
  <c r="T54" i="3"/>
  <c r="P55" i="3"/>
  <c r="Q55" i="3"/>
  <c r="R55" i="3"/>
  <c r="T55" i="3"/>
  <c r="P56" i="3"/>
  <c r="Q56" i="3"/>
  <c r="R56" i="3"/>
  <c r="T56" i="3"/>
  <c r="P57" i="3"/>
  <c r="Q57" i="3"/>
  <c r="R57" i="3"/>
  <c r="T57" i="3"/>
  <c r="P58" i="3"/>
  <c r="Q58" i="3"/>
  <c r="R58" i="3"/>
  <c r="T58" i="3"/>
  <c r="P59" i="3"/>
  <c r="Q59" i="3"/>
  <c r="R59" i="3"/>
  <c r="T59" i="3"/>
  <c r="P60" i="3"/>
  <c r="Q60" i="3"/>
  <c r="R60" i="3"/>
  <c r="T60" i="3"/>
  <c r="P61" i="3"/>
  <c r="Q61" i="3"/>
  <c r="R61" i="3"/>
  <c r="T61" i="3"/>
  <c r="P62" i="3"/>
  <c r="Q62" i="3"/>
  <c r="R62" i="3"/>
  <c r="T62" i="3"/>
  <c r="P63" i="3"/>
  <c r="Q63" i="3"/>
  <c r="R63" i="3"/>
  <c r="T63" i="3"/>
  <c r="P64" i="3"/>
  <c r="Q64" i="3"/>
  <c r="R64" i="3"/>
  <c r="T64" i="3"/>
  <c r="P65" i="3"/>
  <c r="Q65" i="3"/>
  <c r="R65" i="3"/>
  <c r="T65" i="3"/>
  <c r="P66" i="3"/>
  <c r="Q66" i="3"/>
  <c r="R66" i="3"/>
  <c r="T66" i="3"/>
  <c r="P67" i="3"/>
  <c r="Q67" i="3"/>
  <c r="R67" i="3"/>
  <c r="T67" i="3"/>
  <c r="P68" i="3"/>
  <c r="Q68" i="3"/>
  <c r="R68" i="3"/>
  <c r="T68" i="3"/>
  <c r="P69" i="3"/>
  <c r="Q69" i="3"/>
  <c r="R69" i="3"/>
  <c r="T69" i="3"/>
  <c r="P70" i="3"/>
  <c r="Q70" i="3"/>
  <c r="R70" i="3"/>
  <c r="T70" i="3"/>
  <c r="P71" i="3"/>
  <c r="Q71" i="3"/>
  <c r="R71" i="3"/>
  <c r="T71" i="3"/>
  <c r="P72" i="3"/>
  <c r="Q72" i="3"/>
  <c r="R72" i="3"/>
  <c r="T72" i="3"/>
  <c r="P73" i="3"/>
  <c r="Q73" i="3"/>
  <c r="R73" i="3"/>
  <c r="T73" i="3"/>
  <c r="P74" i="3"/>
  <c r="Q74" i="3"/>
  <c r="R74" i="3"/>
  <c r="S74" i="3"/>
  <c r="T74" i="3"/>
  <c r="P75" i="3"/>
  <c r="Q75" i="3"/>
  <c r="R75" i="3"/>
  <c r="S75" i="3"/>
  <c r="T75" i="3"/>
  <c r="P76" i="3"/>
  <c r="Q76" i="3"/>
  <c r="R76" i="3"/>
  <c r="S76" i="3"/>
  <c r="T76" i="3"/>
  <c r="P77" i="3"/>
  <c r="Q77" i="3"/>
  <c r="R77" i="3"/>
  <c r="S77" i="3"/>
  <c r="T77" i="3"/>
  <c r="P78" i="3"/>
  <c r="S78" i="3"/>
  <c r="P79" i="3"/>
  <c r="Q79" i="3"/>
  <c r="R79" i="3"/>
  <c r="T79" i="3"/>
  <c r="P80" i="3"/>
  <c r="Q80" i="3"/>
  <c r="R80" i="3"/>
  <c r="T80" i="3"/>
  <c r="P81" i="3"/>
  <c r="Q81" i="3"/>
  <c r="R81" i="3"/>
  <c r="T81" i="3"/>
  <c r="P82" i="3"/>
  <c r="Q82" i="3"/>
  <c r="R82" i="3"/>
  <c r="T82" i="3"/>
  <c r="P83" i="3"/>
  <c r="Q83" i="3"/>
  <c r="R83" i="3"/>
  <c r="T83" i="3"/>
  <c r="P84" i="3"/>
  <c r="Q84" i="3"/>
  <c r="R84" i="3"/>
  <c r="T84" i="3"/>
  <c r="P85" i="3"/>
  <c r="Q85" i="3"/>
  <c r="R85" i="3"/>
  <c r="T85" i="3"/>
  <c r="P86" i="3"/>
  <c r="Q86" i="3"/>
  <c r="R86" i="3"/>
  <c r="T86" i="3"/>
  <c r="P87" i="3"/>
  <c r="Q87" i="3"/>
  <c r="R87" i="3"/>
  <c r="T87" i="3"/>
  <c r="P88" i="3"/>
  <c r="Q88" i="3"/>
  <c r="R88" i="3"/>
  <c r="T88" i="3"/>
  <c r="P89" i="3"/>
  <c r="Q89" i="3"/>
  <c r="R89" i="3"/>
  <c r="T89" i="3"/>
  <c r="P90" i="3"/>
  <c r="Q90" i="3"/>
  <c r="R90" i="3"/>
  <c r="T90" i="3"/>
  <c r="P91" i="3"/>
  <c r="Q91" i="3"/>
  <c r="R91" i="3"/>
  <c r="T91" i="3"/>
  <c r="P92" i="3"/>
  <c r="Q92" i="3"/>
  <c r="R92" i="3"/>
  <c r="T92" i="3"/>
  <c r="P93" i="3"/>
  <c r="Q93" i="3"/>
  <c r="R93" i="3"/>
  <c r="T93" i="3"/>
  <c r="P94" i="3"/>
  <c r="Q94" i="3"/>
  <c r="R94" i="3"/>
  <c r="T94" i="3"/>
  <c r="P95" i="3"/>
  <c r="Q95" i="3"/>
  <c r="R95" i="3"/>
  <c r="T95" i="3"/>
  <c r="P96" i="3"/>
  <c r="Q96" i="3"/>
  <c r="R96" i="3"/>
  <c r="T96" i="3"/>
  <c r="P97" i="3"/>
  <c r="Q97" i="3"/>
  <c r="R97" i="3"/>
  <c r="T97" i="3"/>
  <c r="P98" i="3"/>
  <c r="Q98" i="3"/>
  <c r="R98" i="3"/>
  <c r="T98" i="3"/>
  <c r="P99" i="3"/>
  <c r="Q99" i="3"/>
  <c r="R99" i="3"/>
  <c r="T99" i="3"/>
  <c r="P100" i="3"/>
  <c r="Q100" i="3"/>
  <c r="R100" i="3"/>
  <c r="T100" i="3"/>
  <c r="P101" i="3"/>
  <c r="Q101" i="3"/>
  <c r="R101" i="3"/>
  <c r="T101" i="3"/>
  <c r="P102" i="3"/>
  <c r="Q102" i="3"/>
  <c r="R102" i="3"/>
  <c r="T102" i="3"/>
  <c r="P103" i="3"/>
  <c r="Q103" i="3"/>
  <c r="R103" i="3"/>
  <c r="T103" i="3"/>
  <c r="P104" i="3"/>
  <c r="Q104" i="3"/>
  <c r="R104" i="3"/>
  <c r="T104" i="3"/>
  <c r="P105" i="3"/>
  <c r="Q105" i="3"/>
  <c r="R105" i="3"/>
  <c r="T105" i="3"/>
  <c r="P106" i="3"/>
  <c r="Q106" i="3"/>
  <c r="R106" i="3"/>
  <c r="T106" i="3"/>
  <c r="P107" i="3"/>
  <c r="Q107" i="3"/>
  <c r="R107" i="3"/>
  <c r="S107" i="3"/>
  <c r="T107" i="3"/>
  <c r="P108" i="3"/>
  <c r="Q108" i="3"/>
  <c r="R108" i="3"/>
  <c r="S108" i="3"/>
  <c r="T108" i="3"/>
  <c r="P109" i="3"/>
  <c r="Q109" i="3"/>
  <c r="R109" i="3"/>
  <c r="S109" i="3"/>
  <c r="T109" i="3"/>
  <c r="P110" i="3"/>
  <c r="Q110" i="3"/>
  <c r="R110" i="3"/>
  <c r="S110" i="3"/>
  <c r="T110" i="3"/>
  <c r="P111" i="3"/>
  <c r="S111" i="3"/>
  <c r="P112" i="3"/>
  <c r="Q112" i="3"/>
  <c r="R112" i="3"/>
  <c r="T112" i="3"/>
  <c r="P113" i="3"/>
  <c r="Q113" i="3"/>
  <c r="R113" i="3"/>
  <c r="T113" i="3"/>
  <c r="P114" i="3"/>
  <c r="Q114" i="3"/>
  <c r="R114" i="3"/>
  <c r="T114" i="3"/>
  <c r="P115" i="3"/>
  <c r="Q115" i="3"/>
  <c r="R115" i="3"/>
  <c r="T115" i="3"/>
  <c r="P116" i="3"/>
  <c r="Q116" i="3"/>
  <c r="R116" i="3"/>
  <c r="T116" i="3"/>
  <c r="P117" i="3"/>
  <c r="Q117" i="3"/>
  <c r="R117" i="3"/>
  <c r="T117" i="3"/>
  <c r="P118" i="3"/>
  <c r="Q118" i="3"/>
  <c r="R118" i="3"/>
  <c r="T118" i="3"/>
  <c r="P119" i="3"/>
  <c r="Q119" i="3"/>
  <c r="R119" i="3"/>
  <c r="T119" i="3"/>
  <c r="P120" i="3"/>
  <c r="Q120" i="3"/>
  <c r="R120" i="3"/>
  <c r="T120" i="3"/>
  <c r="P121" i="3"/>
  <c r="Q121" i="3"/>
  <c r="R121" i="3"/>
  <c r="T121" i="3"/>
  <c r="P122" i="3"/>
  <c r="Q122" i="3"/>
  <c r="R122" i="3"/>
  <c r="T122" i="3"/>
  <c r="P123" i="3"/>
  <c r="Q123" i="3"/>
  <c r="R123" i="3"/>
  <c r="T123" i="3"/>
  <c r="P124" i="3"/>
  <c r="Q124" i="3"/>
  <c r="R124" i="3"/>
  <c r="T124" i="3"/>
  <c r="P125" i="3"/>
  <c r="Q125" i="3"/>
  <c r="R125" i="3"/>
  <c r="T125" i="3"/>
  <c r="P126" i="3"/>
  <c r="Q126" i="3"/>
  <c r="R126" i="3"/>
  <c r="T126" i="3"/>
  <c r="P127" i="3"/>
  <c r="Q127" i="3"/>
  <c r="R127" i="3"/>
  <c r="T127" i="3"/>
  <c r="P128" i="3"/>
  <c r="Q128" i="3"/>
  <c r="R128" i="3"/>
  <c r="T128" i="3"/>
  <c r="P129" i="3"/>
  <c r="Q129" i="3"/>
  <c r="R129" i="3"/>
  <c r="T129" i="3"/>
  <c r="P130" i="3"/>
  <c r="Q130" i="3"/>
  <c r="R130" i="3"/>
  <c r="T130" i="3"/>
  <c r="P131" i="3"/>
  <c r="Q131" i="3"/>
  <c r="R131" i="3"/>
  <c r="T131" i="3"/>
  <c r="P132" i="3"/>
  <c r="Q132" i="3"/>
  <c r="R132" i="3"/>
  <c r="T132" i="3"/>
  <c r="P133" i="3"/>
  <c r="Q133" i="3"/>
  <c r="R133" i="3"/>
  <c r="T133" i="3"/>
  <c r="P134" i="3"/>
  <c r="Q134" i="3"/>
  <c r="R134" i="3"/>
  <c r="T134" i="3"/>
  <c r="P135" i="3"/>
  <c r="Q135" i="3"/>
  <c r="R135" i="3"/>
  <c r="T135" i="3"/>
  <c r="P136" i="3"/>
  <c r="Q136" i="3"/>
  <c r="R136" i="3"/>
  <c r="T136" i="3"/>
  <c r="P137" i="3"/>
  <c r="Q137" i="3"/>
  <c r="R137" i="3"/>
  <c r="T137" i="3"/>
  <c r="P138" i="3"/>
  <c r="Q138" i="3"/>
  <c r="R138" i="3"/>
  <c r="T138" i="3"/>
  <c r="P139" i="3"/>
  <c r="Q139" i="3"/>
  <c r="R139" i="3"/>
  <c r="T139" i="3"/>
  <c r="P140" i="3"/>
  <c r="Q140" i="3"/>
  <c r="R140" i="3"/>
  <c r="S140" i="3"/>
  <c r="T140" i="3"/>
  <c r="P141" i="3"/>
  <c r="Q141" i="3"/>
  <c r="R141" i="3"/>
  <c r="S141" i="3"/>
  <c r="T141" i="3"/>
  <c r="P142" i="3"/>
  <c r="Q142" i="3"/>
  <c r="R142" i="3"/>
  <c r="S142" i="3"/>
  <c r="T142" i="3"/>
  <c r="P143" i="3"/>
  <c r="Q143" i="3"/>
  <c r="R143" i="3"/>
  <c r="S143" i="3"/>
  <c r="T143" i="3"/>
  <c r="P144" i="3"/>
  <c r="S144" i="3"/>
  <c r="P145" i="3"/>
  <c r="Q145" i="3"/>
  <c r="R145" i="3"/>
  <c r="T145" i="3"/>
  <c r="P146" i="3"/>
  <c r="Q146" i="3"/>
  <c r="R146" i="3"/>
  <c r="T146" i="3"/>
  <c r="P147" i="3"/>
  <c r="Q147" i="3"/>
  <c r="R147" i="3"/>
  <c r="T147" i="3"/>
  <c r="P148" i="3"/>
  <c r="Q148" i="3"/>
  <c r="R148" i="3"/>
  <c r="T148" i="3"/>
  <c r="P149" i="3"/>
  <c r="Q149" i="3"/>
  <c r="R149" i="3"/>
  <c r="T149" i="3"/>
  <c r="P150" i="3"/>
  <c r="Q150" i="3"/>
  <c r="R150" i="3"/>
  <c r="T150" i="3"/>
  <c r="P151" i="3"/>
  <c r="Q151" i="3"/>
  <c r="R151" i="3"/>
  <c r="T151" i="3"/>
  <c r="P152" i="3"/>
  <c r="Q152" i="3"/>
  <c r="R152" i="3"/>
  <c r="T152" i="3"/>
  <c r="P153" i="3"/>
  <c r="Q153" i="3"/>
  <c r="R153" i="3"/>
  <c r="T153" i="3"/>
  <c r="P154" i="3"/>
  <c r="Q154" i="3"/>
  <c r="R154" i="3"/>
  <c r="T154" i="3"/>
  <c r="P155" i="3"/>
  <c r="Q155" i="3"/>
  <c r="R155" i="3"/>
  <c r="T155" i="3"/>
  <c r="P156" i="3"/>
  <c r="Q156" i="3"/>
  <c r="R156" i="3"/>
  <c r="T156" i="3"/>
  <c r="P157" i="3"/>
  <c r="Q157" i="3"/>
  <c r="R157" i="3"/>
  <c r="T157" i="3"/>
  <c r="P158" i="3"/>
  <c r="Q158" i="3"/>
  <c r="R158" i="3"/>
  <c r="T158" i="3"/>
  <c r="P159" i="3"/>
  <c r="Q159" i="3"/>
  <c r="R159" i="3"/>
  <c r="T159" i="3"/>
  <c r="P160" i="3"/>
  <c r="Q160" i="3"/>
  <c r="R160" i="3"/>
  <c r="T160" i="3"/>
  <c r="P161" i="3"/>
  <c r="Q161" i="3"/>
  <c r="R161" i="3"/>
  <c r="T161" i="3"/>
  <c r="P162" i="3"/>
  <c r="Q162" i="3"/>
  <c r="R162" i="3"/>
  <c r="T162" i="3"/>
  <c r="P163" i="3"/>
  <c r="Q163" i="3"/>
  <c r="R163" i="3"/>
  <c r="T163" i="3"/>
  <c r="P164" i="3"/>
  <c r="Q164" i="3"/>
  <c r="R164" i="3"/>
  <c r="T164" i="3"/>
  <c r="P165" i="3"/>
  <c r="Q165" i="3"/>
  <c r="R165" i="3"/>
  <c r="T165" i="3"/>
  <c r="P166" i="3"/>
  <c r="Q166" i="3"/>
  <c r="R166" i="3"/>
  <c r="T166" i="3"/>
  <c r="P167" i="3"/>
  <c r="Q167" i="3"/>
  <c r="R167" i="3"/>
  <c r="T167" i="3"/>
  <c r="P168" i="3"/>
  <c r="Q168" i="3"/>
  <c r="R168" i="3"/>
  <c r="T168" i="3"/>
  <c r="P169" i="3"/>
  <c r="Q169" i="3"/>
  <c r="R169" i="3"/>
  <c r="T169" i="3"/>
  <c r="P170" i="3"/>
  <c r="Q170" i="3"/>
  <c r="R170" i="3"/>
  <c r="T170" i="3"/>
  <c r="P171" i="3"/>
  <c r="Q171" i="3"/>
  <c r="R171" i="3"/>
  <c r="T171" i="3"/>
  <c r="P172" i="3"/>
  <c r="Q172" i="3"/>
  <c r="R172" i="3"/>
  <c r="T172" i="3"/>
  <c r="P173" i="3"/>
  <c r="Q173" i="3"/>
  <c r="R173" i="3"/>
  <c r="S173" i="3"/>
  <c r="T173" i="3"/>
  <c r="P174" i="3"/>
  <c r="Q174" i="3"/>
  <c r="R174" i="3"/>
  <c r="S174" i="3"/>
  <c r="T174" i="3"/>
  <c r="P175" i="3"/>
  <c r="Q175" i="3"/>
  <c r="R175" i="3"/>
  <c r="S175" i="3"/>
  <c r="T175" i="3"/>
  <c r="P176" i="3"/>
  <c r="Q176" i="3"/>
  <c r="R176" i="3"/>
  <c r="S176" i="3"/>
  <c r="T176" i="3"/>
  <c r="P177" i="3"/>
  <c r="S177" i="3"/>
  <c r="P178" i="3"/>
  <c r="Q178" i="3"/>
  <c r="R178" i="3"/>
  <c r="T178" i="3"/>
  <c r="P179" i="3"/>
  <c r="Q179" i="3"/>
  <c r="R179" i="3"/>
  <c r="T179" i="3"/>
  <c r="P180" i="3"/>
  <c r="Q180" i="3"/>
  <c r="R180" i="3"/>
  <c r="T180" i="3"/>
  <c r="P181" i="3"/>
  <c r="Q181" i="3"/>
  <c r="R181" i="3"/>
  <c r="T181" i="3"/>
  <c r="P182" i="3"/>
  <c r="Q182" i="3"/>
  <c r="R182" i="3"/>
  <c r="T182" i="3"/>
  <c r="P183" i="3"/>
  <c r="Q183" i="3"/>
  <c r="R183" i="3"/>
  <c r="T183" i="3"/>
  <c r="P184" i="3"/>
  <c r="Q184" i="3"/>
  <c r="R184" i="3"/>
  <c r="T184" i="3"/>
  <c r="P185" i="3"/>
  <c r="Q185" i="3"/>
  <c r="R185" i="3"/>
  <c r="T185" i="3"/>
  <c r="P186" i="3"/>
  <c r="Q186" i="3"/>
  <c r="R186" i="3"/>
  <c r="T186" i="3"/>
  <c r="P187" i="3"/>
  <c r="Q187" i="3"/>
  <c r="R187" i="3"/>
  <c r="T187" i="3"/>
  <c r="P188" i="3"/>
  <c r="Q188" i="3"/>
  <c r="R188" i="3"/>
  <c r="T188" i="3"/>
  <c r="P189" i="3"/>
  <c r="Q189" i="3"/>
  <c r="R189" i="3"/>
  <c r="T189" i="3"/>
  <c r="P190" i="3"/>
  <c r="Q190" i="3"/>
  <c r="R190" i="3"/>
  <c r="T190" i="3"/>
  <c r="P191" i="3"/>
  <c r="Q191" i="3"/>
  <c r="R191" i="3"/>
  <c r="T191" i="3"/>
  <c r="P192" i="3"/>
  <c r="Q192" i="3"/>
  <c r="R192" i="3"/>
  <c r="T192" i="3"/>
  <c r="P193" i="3"/>
  <c r="Q193" i="3"/>
  <c r="R193" i="3"/>
  <c r="T193" i="3"/>
  <c r="P194" i="3"/>
  <c r="Q194" i="3"/>
  <c r="R194" i="3"/>
  <c r="T194" i="3"/>
  <c r="P195" i="3"/>
  <c r="Q195" i="3"/>
  <c r="R195" i="3"/>
  <c r="T195" i="3"/>
  <c r="P196" i="3"/>
  <c r="Q196" i="3"/>
  <c r="R196" i="3"/>
  <c r="T196" i="3"/>
  <c r="P197" i="3"/>
  <c r="Q197" i="3"/>
  <c r="R197" i="3"/>
  <c r="T197" i="3"/>
  <c r="P198" i="3"/>
  <c r="Q198" i="3"/>
  <c r="R198" i="3"/>
  <c r="T198" i="3"/>
  <c r="P199" i="3"/>
  <c r="Q199" i="3"/>
  <c r="R199" i="3"/>
  <c r="T199" i="3"/>
  <c r="P200" i="3"/>
  <c r="Q200" i="3"/>
  <c r="R200" i="3"/>
  <c r="T200" i="3"/>
  <c r="P201" i="3"/>
  <c r="Q201" i="3"/>
  <c r="R201" i="3"/>
  <c r="T201" i="3"/>
  <c r="P202" i="3"/>
  <c r="Q202" i="3"/>
  <c r="R202" i="3"/>
  <c r="T202" i="3"/>
  <c r="P203" i="3"/>
  <c r="Q203" i="3"/>
  <c r="R203" i="3"/>
  <c r="T203" i="3"/>
  <c r="P204" i="3"/>
  <c r="Q204" i="3"/>
  <c r="R204" i="3"/>
  <c r="T204" i="3"/>
  <c r="P205" i="3"/>
  <c r="Q205" i="3"/>
  <c r="R205" i="3"/>
  <c r="T205" i="3"/>
  <c r="P206" i="3"/>
  <c r="Q206" i="3"/>
  <c r="R206" i="3"/>
  <c r="S206" i="3"/>
  <c r="T206" i="3"/>
  <c r="P207" i="3"/>
  <c r="Q207" i="3"/>
  <c r="R207" i="3"/>
  <c r="S207" i="3"/>
  <c r="T207" i="3"/>
  <c r="P208" i="3"/>
  <c r="Q208" i="3"/>
  <c r="R208" i="3"/>
  <c r="S208" i="3"/>
  <c r="T208" i="3"/>
  <c r="P209" i="3"/>
  <c r="Q209" i="3"/>
  <c r="R209" i="3"/>
  <c r="S209" i="3"/>
  <c r="T209" i="3"/>
  <c r="P210" i="3"/>
  <c r="S210" i="3"/>
  <c r="P211" i="3"/>
  <c r="Q211" i="3"/>
  <c r="R211" i="3"/>
  <c r="T211" i="3"/>
  <c r="P212" i="3"/>
  <c r="Q212" i="3"/>
  <c r="R212" i="3"/>
  <c r="T212" i="3"/>
  <c r="P213" i="3"/>
  <c r="Q213" i="3"/>
  <c r="R213" i="3"/>
  <c r="T213" i="3"/>
  <c r="P214" i="3"/>
  <c r="Q214" i="3"/>
  <c r="R214" i="3"/>
  <c r="T214" i="3"/>
  <c r="P215" i="3"/>
  <c r="Q215" i="3"/>
  <c r="R215" i="3"/>
  <c r="T215" i="3"/>
  <c r="P216" i="3"/>
  <c r="Q216" i="3"/>
  <c r="R216" i="3"/>
  <c r="T216" i="3"/>
  <c r="P217" i="3"/>
  <c r="Q217" i="3"/>
  <c r="R217" i="3"/>
  <c r="T217" i="3"/>
  <c r="P218" i="3"/>
  <c r="Q218" i="3"/>
  <c r="R218" i="3"/>
  <c r="T218" i="3"/>
  <c r="P219" i="3"/>
  <c r="Q219" i="3"/>
  <c r="R219" i="3"/>
  <c r="T219" i="3"/>
  <c r="P220" i="3"/>
  <c r="Q220" i="3"/>
  <c r="R220" i="3"/>
  <c r="T220" i="3"/>
  <c r="P221" i="3"/>
  <c r="Q221" i="3"/>
  <c r="R221" i="3"/>
  <c r="T221" i="3"/>
  <c r="P222" i="3"/>
  <c r="Q222" i="3"/>
  <c r="R222" i="3"/>
  <c r="T222" i="3"/>
  <c r="P223" i="3"/>
  <c r="Q223" i="3"/>
  <c r="R223" i="3"/>
  <c r="T223" i="3"/>
  <c r="P224" i="3"/>
  <c r="Q224" i="3"/>
  <c r="R224" i="3"/>
  <c r="T224" i="3"/>
  <c r="P225" i="3"/>
  <c r="Q225" i="3"/>
  <c r="R225" i="3"/>
  <c r="T225" i="3"/>
  <c r="P226" i="3"/>
  <c r="Q226" i="3"/>
  <c r="R226" i="3"/>
  <c r="T226" i="3"/>
  <c r="P227" i="3"/>
  <c r="Q227" i="3"/>
  <c r="R227" i="3"/>
  <c r="T227" i="3"/>
  <c r="P228" i="3"/>
  <c r="Q228" i="3"/>
  <c r="R228" i="3"/>
  <c r="T228" i="3"/>
  <c r="P229" i="3"/>
  <c r="Q229" i="3"/>
  <c r="R229" i="3"/>
  <c r="T229" i="3"/>
  <c r="P230" i="3"/>
  <c r="Q230" i="3"/>
  <c r="R230" i="3"/>
  <c r="T230" i="3"/>
  <c r="P231" i="3"/>
  <c r="Q231" i="3"/>
  <c r="R231" i="3"/>
  <c r="T231" i="3"/>
  <c r="P232" i="3"/>
  <c r="Q232" i="3"/>
  <c r="R232" i="3"/>
  <c r="T232" i="3"/>
  <c r="P233" i="3"/>
  <c r="Q233" i="3"/>
  <c r="R233" i="3"/>
  <c r="T233" i="3"/>
  <c r="P234" i="3"/>
  <c r="Q234" i="3"/>
  <c r="R234" i="3"/>
  <c r="T234" i="3"/>
  <c r="P235" i="3"/>
  <c r="Q235" i="3"/>
  <c r="R235" i="3"/>
  <c r="T235" i="3"/>
  <c r="P236" i="3"/>
  <c r="Q236" i="3"/>
  <c r="R236" i="3"/>
  <c r="T236" i="3"/>
  <c r="P237" i="3"/>
  <c r="Q237" i="3"/>
  <c r="R237" i="3"/>
  <c r="T237" i="3"/>
  <c r="P238" i="3"/>
  <c r="Q238" i="3"/>
  <c r="R238" i="3"/>
  <c r="T238" i="3"/>
  <c r="P239" i="3"/>
  <c r="Q239" i="3"/>
  <c r="R239" i="3"/>
  <c r="S239" i="3"/>
  <c r="T239" i="3"/>
  <c r="P240" i="3"/>
  <c r="Q240" i="3"/>
  <c r="R240" i="3"/>
  <c r="S240" i="3"/>
  <c r="T240" i="3"/>
  <c r="P241" i="3"/>
  <c r="Q241" i="3"/>
  <c r="R241" i="3"/>
  <c r="S241" i="3"/>
  <c r="T241" i="3"/>
  <c r="P242" i="3"/>
  <c r="Q242" i="3"/>
  <c r="R242" i="3"/>
  <c r="S242" i="3"/>
  <c r="T242" i="3"/>
  <c r="P243" i="3"/>
  <c r="S243" i="3"/>
  <c r="P244" i="3"/>
  <c r="Q244" i="3"/>
  <c r="R244" i="3"/>
  <c r="T244" i="3"/>
  <c r="P245" i="3"/>
  <c r="Q245" i="3"/>
  <c r="R245" i="3"/>
  <c r="T245" i="3"/>
  <c r="P246" i="3"/>
  <c r="Q246" i="3"/>
  <c r="R246" i="3"/>
  <c r="T246" i="3"/>
  <c r="P247" i="3"/>
  <c r="Q247" i="3"/>
  <c r="R247" i="3"/>
  <c r="T247" i="3"/>
  <c r="P248" i="3"/>
  <c r="Q248" i="3"/>
  <c r="R248" i="3"/>
  <c r="T248" i="3"/>
  <c r="P249" i="3"/>
  <c r="Q249" i="3"/>
  <c r="R249" i="3"/>
  <c r="T249" i="3"/>
  <c r="P250" i="3"/>
  <c r="Q250" i="3"/>
  <c r="R250" i="3"/>
  <c r="T250" i="3"/>
  <c r="P251" i="3"/>
  <c r="Q251" i="3"/>
  <c r="R251" i="3"/>
  <c r="T251" i="3"/>
  <c r="P252" i="3"/>
  <c r="Q252" i="3"/>
  <c r="R252" i="3"/>
  <c r="T252" i="3"/>
  <c r="P253" i="3"/>
  <c r="Q253" i="3"/>
  <c r="R253" i="3"/>
  <c r="T253" i="3"/>
  <c r="P254" i="3"/>
  <c r="Q254" i="3"/>
  <c r="R254" i="3"/>
  <c r="T254" i="3"/>
  <c r="P255" i="3"/>
  <c r="Q255" i="3"/>
  <c r="R255" i="3"/>
  <c r="T255" i="3"/>
  <c r="P256" i="3"/>
  <c r="Q256" i="3"/>
  <c r="R256" i="3"/>
  <c r="T256" i="3"/>
  <c r="P257" i="3"/>
  <c r="Q257" i="3"/>
  <c r="R257" i="3"/>
  <c r="T257" i="3"/>
  <c r="P258" i="3"/>
  <c r="Q258" i="3"/>
  <c r="R258" i="3"/>
  <c r="T258" i="3"/>
  <c r="P259" i="3"/>
  <c r="Q259" i="3"/>
  <c r="R259" i="3"/>
  <c r="T259" i="3"/>
  <c r="P260" i="3"/>
  <c r="Q260" i="3"/>
  <c r="R260" i="3"/>
  <c r="T260" i="3"/>
  <c r="P261" i="3"/>
  <c r="Q261" i="3"/>
  <c r="R261" i="3"/>
  <c r="T261" i="3"/>
  <c r="P262" i="3"/>
  <c r="Q262" i="3"/>
  <c r="R262" i="3"/>
  <c r="T262" i="3"/>
  <c r="P263" i="3"/>
  <c r="Q263" i="3"/>
  <c r="R263" i="3"/>
  <c r="T263" i="3"/>
  <c r="P264" i="3"/>
  <c r="Q264" i="3"/>
  <c r="R264" i="3"/>
  <c r="T264" i="3"/>
  <c r="P265" i="3"/>
  <c r="Q265" i="3"/>
  <c r="R265" i="3"/>
  <c r="T265" i="3"/>
  <c r="P266" i="3"/>
  <c r="Q266" i="3"/>
  <c r="R266" i="3"/>
  <c r="T266" i="3"/>
  <c r="P267" i="3"/>
  <c r="Q267" i="3"/>
  <c r="R267" i="3"/>
  <c r="T267" i="3"/>
  <c r="P268" i="3"/>
  <c r="Q268" i="3"/>
  <c r="R268" i="3"/>
  <c r="T268" i="3"/>
  <c r="P269" i="3"/>
  <c r="Q269" i="3"/>
  <c r="R269" i="3"/>
  <c r="T269" i="3"/>
  <c r="P270" i="3"/>
  <c r="Q270" i="3"/>
  <c r="R270" i="3"/>
  <c r="T270" i="3"/>
  <c r="P271" i="3"/>
  <c r="Q271" i="3"/>
  <c r="R271" i="3"/>
  <c r="T271" i="3"/>
  <c r="P272" i="3"/>
  <c r="Q272" i="3"/>
  <c r="R272" i="3"/>
  <c r="S272" i="3"/>
  <c r="T272" i="3"/>
  <c r="P273" i="3"/>
  <c r="Q273" i="3"/>
  <c r="R273" i="3"/>
  <c r="S273" i="3"/>
  <c r="T273" i="3"/>
  <c r="P274" i="3"/>
  <c r="Q274" i="3"/>
  <c r="R274" i="3"/>
  <c r="S274" i="3"/>
  <c r="T274" i="3"/>
  <c r="P275" i="3"/>
  <c r="Q275" i="3"/>
  <c r="R275" i="3"/>
  <c r="S275" i="3"/>
  <c r="T275" i="3"/>
  <c r="P276" i="3"/>
  <c r="S276" i="3"/>
  <c r="P277" i="3"/>
  <c r="Q277" i="3"/>
  <c r="R277" i="3"/>
  <c r="T277" i="3"/>
  <c r="P278" i="3"/>
  <c r="Q278" i="3"/>
  <c r="R278" i="3"/>
  <c r="T278" i="3"/>
  <c r="P279" i="3"/>
  <c r="Q279" i="3"/>
  <c r="R279" i="3"/>
  <c r="T279" i="3"/>
  <c r="P280" i="3"/>
  <c r="Q280" i="3"/>
  <c r="R280" i="3"/>
  <c r="T280" i="3"/>
  <c r="P281" i="3"/>
  <c r="Q281" i="3"/>
  <c r="R281" i="3"/>
  <c r="T281" i="3"/>
  <c r="P282" i="3"/>
  <c r="Q282" i="3"/>
  <c r="R282" i="3"/>
  <c r="T282" i="3"/>
  <c r="P283" i="3"/>
  <c r="Q283" i="3"/>
  <c r="R283" i="3"/>
  <c r="T283" i="3"/>
  <c r="P284" i="3"/>
  <c r="Q284" i="3"/>
  <c r="R284" i="3"/>
  <c r="T284" i="3"/>
  <c r="P285" i="3"/>
  <c r="Q285" i="3"/>
  <c r="R285" i="3"/>
  <c r="T285" i="3"/>
  <c r="P286" i="3"/>
  <c r="Q286" i="3"/>
  <c r="R286" i="3"/>
  <c r="T286" i="3"/>
  <c r="P287" i="3"/>
  <c r="Q287" i="3"/>
  <c r="R287" i="3"/>
  <c r="T287" i="3"/>
  <c r="P288" i="3"/>
  <c r="Q288" i="3"/>
  <c r="R288" i="3"/>
  <c r="T288" i="3"/>
  <c r="P289" i="3"/>
  <c r="Q289" i="3"/>
  <c r="R289" i="3"/>
  <c r="T289" i="3"/>
  <c r="P290" i="3"/>
  <c r="Q290" i="3"/>
  <c r="R290" i="3"/>
  <c r="T290" i="3"/>
  <c r="P291" i="3"/>
  <c r="Q291" i="3"/>
  <c r="R291" i="3"/>
  <c r="T291" i="3"/>
  <c r="P292" i="3"/>
  <c r="Q292" i="3"/>
  <c r="R292" i="3"/>
  <c r="T292" i="3"/>
  <c r="P293" i="3"/>
  <c r="Q293" i="3"/>
  <c r="R293" i="3"/>
  <c r="T293" i="3"/>
  <c r="P294" i="3"/>
  <c r="Q294" i="3"/>
  <c r="R294" i="3"/>
  <c r="T294" i="3"/>
  <c r="P295" i="3"/>
  <c r="Q295" i="3"/>
  <c r="R295" i="3"/>
  <c r="T295" i="3"/>
  <c r="P296" i="3"/>
  <c r="Q296" i="3"/>
  <c r="R296" i="3"/>
  <c r="T296" i="3"/>
  <c r="P297" i="3"/>
  <c r="Q297" i="3"/>
  <c r="R297" i="3"/>
  <c r="T297" i="3"/>
  <c r="P298" i="3"/>
  <c r="Q298" i="3"/>
  <c r="R298" i="3"/>
  <c r="T298" i="3"/>
  <c r="P299" i="3"/>
  <c r="Q299" i="3"/>
  <c r="R299" i="3"/>
  <c r="T299" i="3"/>
  <c r="P300" i="3"/>
  <c r="Q300" i="3"/>
  <c r="R300" i="3"/>
  <c r="T300" i="3"/>
  <c r="P301" i="3"/>
  <c r="Q301" i="3"/>
  <c r="R301" i="3"/>
  <c r="T301" i="3"/>
  <c r="P302" i="3"/>
  <c r="Q302" i="3"/>
  <c r="R302" i="3"/>
  <c r="T302" i="3"/>
  <c r="P303" i="3"/>
  <c r="Q303" i="3"/>
  <c r="R303" i="3"/>
  <c r="T303" i="3"/>
  <c r="P304" i="3"/>
  <c r="Q304" i="3"/>
  <c r="R304" i="3"/>
  <c r="T304" i="3"/>
  <c r="P305" i="3"/>
  <c r="Q305" i="3"/>
  <c r="R305" i="3"/>
  <c r="S305" i="3"/>
  <c r="T305" i="3"/>
  <c r="P306" i="3"/>
  <c r="Q306" i="3"/>
  <c r="R306" i="3"/>
  <c r="S306" i="3"/>
  <c r="T306" i="3"/>
  <c r="P307" i="3"/>
  <c r="Q307" i="3"/>
  <c r="R307" i="3"/>
  <c r="S307" i="3"/>
  <c r="T307" i="3"/>
  <c r="P308" i="3"/>
  <c r="Q308" i="3"/>
  <c r="R308" i="3"/>
  <c r="S308" i="3"/>
  <c r="T308" i="3"/>
  <c r="P309" i="3"/>
  <c r="S309" i="3"/>
  <c r="P310" i="3"/>
  <c r="Q310" i="3"/>
  <c r="R310" i="3"/>
  <c r="T310" i="3"/>
  <c r="P311" i="3"/>
  <c r="Q311" i="3"/>
  <c r="R311" i="3"/>
  <c r="T311" i="3"/>
  <c r="P312" i="3"/>
  <c r="Q312" i="3"/>
  <c r="R312" i="3"/>
  <c r="T312" i="3"/>
  <c r="P313" i="3"/>
  <c r="Q313" i="3"/>
  <c r="R313" i="3"/>
  <c r="T313" i="3"/>
  <c r="P314" i="3"/>
  <c r="Q314" i="3"/>
  <c r="R314" i="3"/>
  <c r="T314" i="3"/>
  <c r="P315" i="3"/>
  <c r="Q315" i="3"/>
  <c r="R315" i="3"/>
  <c r="T315" i="3"/>
  <c r="P316" i="3"/>
  <c r="Q316" i="3"/>
  <c r="R316" i="3"/>
  <c r="T316" i="3"/>
  <c r="P317" i="3"/>
  <c r="Q317" i="3"/>
  <c r="R317" i="3"/>
  <c r="T317" i="3"/>
  <c r="P318" i="3"/>
  <c r="Q318" i="3"/>
  <c r="R318" i="3"/>
  <c r="T318" i="3"/>
  <c r="P319" i="3"/>
  <c r="Q319" i="3"/>
  <c r="R319" i="3"/>
  <c r="T319" i="3"/>
  <c r="P320" i="3"/>
  <c r="Q320" i="3"/>
  <c r="R320" i="3"/>
  <c r="T320" i="3"/>
  <c r="P321" i="3"/>
  <c r="Q321" i="3"/>
  <c r="R321" i="3"/>
  <c r="T321" i="3"/>
  <c r="P322" i="3"/>
  <c r="Q322" i="3"/>
  <c r="R322" i="3"/>
  <c r="T322" i="3"/>
  <c r="P323" i="3"/>
  <c r="Q323" i="3"/>
  <c r="R323" i="3"/>
  <c r="T323" i="3"/>
  <c r="P324" i="3"/>
  <c r="Q324" i="3"/>
  <c r="R324" i="3"/>
  <c r="T324" i="3"/>
  <c r="P325" i="3"/>
  <c r="Q325" i="3"/>
  <c r="R325" i="3"/>
  <c r="T325" i="3"/>
  <c r="P326" i="3"/>
  <c r="Q326" i="3"/>
  <c r="R326" i="3"/>
  <c r="T326" i="3"/>
  <c r="P327" i="3"/>
  <c r="Q327" i="3"/>
  <c r="R327" i="3"/>
  <c r="T327" i="3"/>
  <c r="P328" i="3"/>
  <c r="Q328" i="3"/>
  <c r="R328" i="3"/>
  <c r="T328" i="3"/>
  <c r="P329" i="3"/>
  <c r="Q329" i="3"/>
  <c r="R329" i="3"/>
  <c r="T329" i="3"/>
  <c r="P330" i="3"/>
  <c r="Q330" i="3"/>
  <c r="R330" i="3"/>
  <c r="T330" i="3"/>
  <c r="P331" i="3"/>
  <c r="Q331" i="3"/>
  <c r="R331" i="3"/>
  <c r="T331" i="3"/>
  <c r="P332" i="3"/>
  <c r="Q332" i="3"/>
  <c r="R332" i="3"/>
  <c r="T332" i="3"/>
  <c r="P333" i="3"/>
  <c r="Q333" i="3"/>
  <c r="R333" i="3"/>
  <c r="T333" i="3"/>
  <c r="P334" i="3"/>
  <c r="Q334" i="3"/>
  <c r="R334" i="3"/>
  <c r="T334" i="3"/>
  <c r="P335" i="3"/>
  <c r="Q335" i="3"/>
  <c r="R335" i="3"/>
  <c r="T335" i="3"/>
  <c r="P336" i="3"/>
  <c r="Q336" i="3"/>
  <c r="R336" i="3"/>
  <c r="T336" i="3"/>
  <c r="P337" i="3"/>
  <c r="Q337" i="3"/>
  <c r="R337" i="3"/>
  <c r="T337" i="3"/>
  <c r="P338" i="3"/>
  <c r="Q338" i="3"/>
  <c r="R338" i="3"/>
  <c r="S338" i="3"/>
  <c r="T338" i="3"/>
  <c r="P339" i="3"/>
  <c r="Q339" i="3"/>
  <c r="R339" i="3"/>
  <c r="S339" i="3"/>
  <c r="T339" i="3"/>
  <c r="P340" i="3"/>
  <c r="Q340" i="3"/>
  <c r="R340" i="3"/>
  <c r="S340" i="3"/>
  <c r="T340" i="3"/>
  <c r="P341" i="3"/>
  <c r="Q341" i="3"/>
  <c r="R341" i="3"/>
  <c r="S341" i="3"/>
  <c r="T341" i="3"/>
  <c r="P342" i="3"/>
  <c r="S342" i="3"/>
  <c r="P343" i="3"/>
  <c r="Q343" i="3"/>
  <c r="R343" i="3"/>
  <c r="T343" i="3"/>
  <c r="P344" i="3"/>
  <c r="Q344" i="3"/>
  <c r="R344" i="3"/>
  <c r="T344" i="3"/>
  <c r="P345" i="3"/>
  <c r="Q345" i="3"/>
  <c r="R345" i="3"/>
  <c r="T345" i="3"/>
  <c r="P346" i="3"/>
  <c r="Q346" i="3"/>
  <c r="R346" i="3"/>
  <c r="T346" i="3"/>
  <c r="P347" i="3"/>
  <c r="Q347" i="3"/>
  <c r="R347" i="3"/>
  <c r="T347" i="3"/>
  <c r="P348" i="3"/>
  <c r="Q348" i="3"/>
  <c r="R348" i="3"/>
  <c r="T348" i="3"/>
  <c r="P349" i="3"/>
  <c r="Q349" i="3"/>
  <c r="R349" i="3"/>
  <c r="T349" i="3"/>
  <c r="P350" i="3"/>
  <c r="Q350" i="3"/>
  <c r="R350" i="3"/>
  <c r="T350" i="3"/>
  <c r="P351" i="3"/>
  <c r="Q351" i="3"/>
  <c r="R351" i="3"/>
  <c r="T351" i="3"/>
  <c r="P352" i="3"/>
  <c r="Q352" i="3"/>
  <c r="R352" i="3"/>
  <c r="T352" i="3"/>
  <c r="P353" i="3"/>
  <c r="Q353" i="3"/>
  <c r="R353" i="3"/>
  <c r="T353" i="3"/>
  <c r="P354" i="3"/>
  <c r="Q354" i="3"/>
  <c r="R354" i="3"/>
  <c r="T354" i="3"/>
  <c r="P355" i="3"/>
  <c r="Q355" i="3"/>
  <c r="R355" i="3"/>
  <c r="T355" i="3"/>
  <c r="P356" i="3"/>
  <c r="Q356" i="3"/>
  <c r="R356" i="3"/>
  <c r="T356" i="3"/>
  <c r="P357" i="3"/>
  <c r="Q357" i="3"/>
  <c r="R357" i="3"/>
  <c r="T357" i="3"/>
  <c r="P358" i="3"/>
  <c r="Q358" i="3"/>
  <c r="R358" i="3"/>
  <c r="T358" i="3"/>
  <c r="P359" i="3"/>
  <c r="Q359" i="3"/>
  <c r="R359" i="3"/>
  <c r="T359" i="3"/>
  <c r="P360" i="3"/>
  <c r="Q360" i="3"/>
  <c r="R360" i="3"/>
  <c r="T360" i="3"/>
  <c r="P361" i="3"/>
  <c r="Q361" i="3"/>
  <c r="R361" i="3"/>
  <c r="T361" i="3"/>
  <c r="P362" i="3"/>
  <c r="Q362" i="3"/>
  <c r="R362" i="3"/>
  <c r="T362" i="3"/>
  <c r="P363" i="3"/>
  <c r="Q363" i="3"/>
  <c r="R363" i="3"/>
  <c r="T363" i="3"/>
  <c r="P364" i="3"/>
  <c r="Q364" i="3"/>
  <c r="R364" i="3"/>
  <c r="T364" i="3"/>
  <c r="P365" i="3"/>
  <c r="Q365" i="3"/>
  <c r="R365" i="3"/>
  <c r="T365" i="3"/>
  <c r="P366" i="3"/>
  <c r="Q366" i="3"/>
  <c r="R366" i="3"/>
  <c r="T366" i="3"/>
  <c r="P367" i="3"/>
  <c r="Q367" i="3"/>
  <c r="R367" i="3"/>
  <c r="T367" i="3"/>
  <c r="P368" i="3"/>
  <c r="Q368" i="3"/>
  <c r="R368" i="3"/>
  <c r="T368" i="3"/>
  <c r="P369" i="3"/>
  <c r="Q369" i="3"/>
  <c r="R369" i="3"/>
  <c r="T369" i="3"/>
  <c r="P370" i="3"/>
  <c r="Q370" i="3"/>
  <c r="R370" i="3"/>
  <c r="T370" i="3"/>
  <c r="P371" i="3"/>
  <c r="Q371" i="3"/>
  <c r="R371" i="3"/>
  <c r="S371" i="3"/>
  <c r="T371" i="3"/>
  <c r="P372" i="3"/>
  <c r="Q372" i="3"/>
  <c r="R372" i="3"/>
  <c r="S372" i="3"/>
  <c r="T372" i="3"/>
  <c r="P373" i="3"/>
  <c r="Q373" i="3"/>
  <c r="R373" i="3"/>
  <c r="S373" i="3"/>
  <c r="T373" i="3"/>
  <c r="P374" i="3"/>
  <c r="Q374" i="3"/>
  <c r="R374" i="3"/>
  <c r="S374" i="3"/>
  <c r="T374" i="3"/>
  <c r="P375" i="3"/>
  <c r="S375" i="3"/>
  <c r="P376" i="3"/>
  <c r="Q376" i="3"/>
  <c r="R376" i="3"/>
  <c r="T376" i="3"/>
  <c r="P377" i="3"/>
  <c r="Q377" i="3"/>
  <c r="R377" i="3"/>
  <c r="T377" i="3"/>
  <c r="P378" i="3"/>
  <c r="Q378" i="3"/>
  <c r="R378" i="3"/>
  <c r="T378" i="3"/>
  <c r="P379" i="3"/>
  <c r="Q379" i="3"/>
  <c r="R379" i="3"/>
  <c r="T379" i="3"/>
  <c r="P380" i="3"/>
  <c r="Q380" i="3"/>
  <c r="R380" i="3"/>
  <c r="T380" i="3"/>
  <c r="P381" i="3"/>
  <c r="Q381" i="3"/>
  <c r="R381" i="3"/>
  <c r="T381" i="3"/>
  <c r="P382" i="3"/>
  <c r="Q382" i="3"/>
  <c r="R382" i="3"/>
  <c r="T382" i="3"/>
  <c r="P383" i="3"/>
  <c r="Q383" i="3"/>
  <c r="R383" i="3"/>
  <c r="T383" i="3"/>
  <c r="P384" i="3"/>
  <c r="Q384" i="3"/>
  <c r="R384" i="3"/>
  <c r="T384" i="3"/>
  <c r="P385" i="3"/>
  <c r="Q385" i="3"/>
  <c r="R385" i="3"/>
  <c r="T385" i="3"/>
  <c r="P386" i="3"/>
  <c r="Q386" i="3"/>
  <c r="R386" i="3"/>
  <c r="T386" i="3"/>
  <c r="P387" i="3"/>
  <c r="Q387" i="3"/>
  <c r="R387" i="3"/>
  <c r="T387" i="3"/>
  <c r="P388" i="3"/>
  <c r="Q388" i="3"/>
  <c r="R388" i="3"/>
  <c r="T388" i="3"/>
  <c r="P389" i="3"/>
  <c r="Q389" i="3"/>
  <c r="R389" i="3"/>
  <c r="T389" i="3"/>
  <c r="P390" i="3"/>
  <c r="Q390" i="3"/>
  <c r="R390" i="3"/>
  <c r="T390" i="3"/>
  <c r="P391" i="3"/>
  <c r="Q391" i="3"/>
  <c r="R391" i="3"/>
  <c r="T391" i="3"/>
  <c r="P392" i="3"/>
  <c r="Q392" i="3"/>
  <c r="R392" i="3"/>
  <c r="T392" i="3"/>
  <c r="P393" i="3"/>
  <c r="Q393" i="3"/>
  <c r="R393" i="3"/>
  <c r="T393" i="3"/>
  <c r="P394" i="3"/>
  <c r="Q394" i="3"/>
  <c r="R394" i="3"/>
  <c r="T394" i="3"/>
  <c r="P395" i="3"/>
  <c r="Q395" i="3"/>
  <c r="R395" i="3"/>
  <c r="T395" i="3"/>
  <c r="P396" i="3"/>
  <c r="Q396" i="3"/>
  <c r="R396" i="3"/>
  <c r="T396" i="3"/>
  <c r="P397" i="3"/>
  <c r="Q397" i="3"/>
  <c r="R397" i="3"/>
  <c r="T397" i="3"/>
  <c r="P398" i="3"/>
  <c r="Q398" i="3"/>
  <c r="R398" i="3"/>
  <c r="T398" i="3"/>
  <c r="P399" i="3"/>
  <c r="Q399" i="3"/>
  <c r="R399" i="3"/>
  <c r="T399" i="3"/>
  <c r="P400" i="3"/>
  <c r="Q400" i="3"/>
  <c r="R400" i="3"/>
  <c r="T400" i="3"/>
  <c r="P401" i="3"/>
  <c r="Q401" i="3"/>
  <c r="R401" i="3"/>
  <c r="T401" i="3"/>
  <c r="P402" i="3"/>
  <c r="Q402" i="3"/>
  <c r="R402" i="3"/>
  <c r="T402" i="3"/>
  <c r="P403" i="3"/>
  <c r="Q403" i="3"/>
  <c r="R403" i="3"/>
  <c r="T403" i="3"/>
  <c r="P404" i="3"/>
  <c r="Q404" i="3"/>
  <c r="R404" i="3"/>
  <c r="S404" i="3"/>
  <c r="T404" i="3"/>
  <c r="P405" i="3"/>
  <c r="Q405" i="3"/>
  <c r="R405" i="3"/>
  <c r="S405" i="3"/>
  <c r="T405" i="3"/>
  <c r="P406" i="3"/>
  <c r="Q406" i="3"/>
  <c r="R406" i="3"/>
  <c r="S406" i="3"/>
  <c r="T406" i="3"/>
  <c r="P407" i="3"/>
  <c r="Q407" i="3"/>
  <c r="R407" i="3"/>
  <c r="S407" i="3"/>
  <c r="T407" i="3"/>
  <c r="P408" i="3"/>
  <c r="S408" i="3"/>
  <c r="P409" i="3"/>
  <c r="Q409" i="3"/>
  <c r="R409" i="3"/>
  <c r="T409" i="3"/>
  <c r="P410" i="3"/>
  <c r="Q410" i="3"/>
  <c r="R410" i="3"/>
  <c r="T410" i="3"/>
  <c r="P411" i="3"/>
  <c r="Q411" i="3"/>
  <c r="R411" i="3"/>
  <c r="T411" i="3"/>
  <c r="P412" i="3"/>
  <c r="Q412" i="3"/>
  <c r="R412" i="3"/>
  <c r="T412" i="3"/>
  <c r="P413" i="3"/>
  <c r="Q413" i="3"/>
  <c r="R413" i="3"/>
  <c r="T413" i="3"/>
  <c r="P414" i="3"/>
  <c r="Q414" i="3"/>
  <c r="R414" i="3"/>
  <c r="T414" i="3"/>
  <c r="P415" i="3"/>
  <c r="Q415" i="3"/>
  <c r="R415" i="3"/>
  <c r="T415" i="3"/>
  <c r="P416" i="3"/>
  <c r="Q416" i="3"/>
  <c r="R416" i="3"/>
  <c r="T416" i="3"/>
  <c r="P417" i="3"/>
  <c r="Q417" i="3"/>
  <c r="R417" i="3"/>
  <c r="T417" i="3"/>
  <c r="P418" i="3"/>
  <c r="Q418" i="3"/>
  <c r="R418" i="3"/>
  <c r="T418" i="3"/>
  <c r="P419" i="3"/>
  <c r="Q419" i="3"/>
  <c r="R419" i="3"/>
  <c r="T419" i="3"/>
  <c r="P420" i="3"/>
  <c r="Q420" i="3"/>
  <c r="R420" i="3"/>
  <c r="T420" i="3"/>
  <c r="P421" i="3"/>
  <c r="Q421" i="3"/>
  <c r="R421" i="3"/>
  <c r="T421" i="3"/>
  <c r="P422" i="3"/>
  <c r="Q422" i="3"/>
  <c r="R422" i="3"/>
  <c r="T422" i="3"/>
  <c r="P423" i="3"/>
  <c r="Q423" i="3"/>
  <c r="R423" i="3"/>
  <c r="T423" i="3"/>
  <c r="P424" i="3"/>
  <c r="Q424" i="3"/>
  <c r="R424" i="3"/>
  <c r="T424" i="3"/>
  <c r="P425" i="3"/>
  <c r="Q425" i="3"/>
  <c r="R425" i="3"/>
  <c r="T425" i="3"/>
  <c r="P426" i="3"/>
  <c r="Q426" i="3"/>
  <c r="R426" i="3"/>
  <c r="T426" i="3"/>
  <c r="P427" i="3"/>
  <c r="Q427" i="3"/>
  <c r="R427" i="3"/>
  <c r="T427" i="3"/>
  <c r="P428" i="3"/>
  <c r="Q428" i="3"/>
  <c r="R428" i="3"/>
  <c r="T428" i="3"/>
  <c r="P429" i="3"/>
  <c r="Q429" i="3"/>
  <c r="R429" i="3"/>
  <c r="T429" i="3"/>
  <c r="P430" i="3"/>
  <c r="Q430" i="3"/>
  <c r="R430" i="3"/>
  <c r="T430" i="3"/>
  <c r="P431" i="3"/>
  <c r="Q431" i="3"/>
  <c r="R431" i="3"/>
  <c r="T431" i="3"/>
  <c r="P432" i="3"/>
  <c r="Q432" i="3"/>
  <c r="R432" i="3"/>
  <c r="T432" i="3"/>
  <c r="P433" i="3"/>
  <c r="Q433" i="3"/>
  <c r="R433" i="3"/>
  <c r="T433" i="3"/>
  <c r="P434" i="3"/>
  <c r="Q434" i="3"/>
  <c r="R434" i="3"/>
  <c r="T434" i="3"/>
  <c r="P435" i="3"/>
  <c r="Q435" i="3"/>
  <c r="R435" i="3"/>
  <c r="T435" i="3"/>
  <c r="P436" i="3"/>
  <c r="Q436" i="3"/>
  <c r="R436" i="3"/>
  <c r="T436" i="3"/>
  <c r="P437" i="3"/>
  <c r="Q437" i="3"/>
  <c r="R437" i="3"/>
  <c r="S437" i="3"/>
  <c r="T437" i="3"/>
  <c r="P438" i="3"/>
  <c r="Q438" i="3"/>
  <c r="R438" i="3"/>
  <c r="S438" i="3"/>
  <c r="T438" i="3"/>
  <c r="P439" i="3"/>
  <c r="Q439" i="3"/>
  <c r="R439" i="3"/>
  <c r="S439" i="3"/>
  <c r="T439" i="3"/>
  <c r="P440" i="3"/>
  <c r="Q440" i="3"/>
  <c r="R440" i="3"/>
  <c r="S440" i="3"/>
  <c r="T440" i="3"/>
  <c r="P441" i="3"/>
  <c r="S441" i="3"/>
  <c r="P442" i="3"/>
  <c r="Q442" i="3"/>
  <c r="R442" i="3"/>
  <c r="T442" i="3"/>
  <c r="P443" i="3"/>
  <c r="Q443" i="3"/>
  <c r="R443" i="3"/>
  <c r="T443" i="3"/>
  <c r="P444" i="3"/>
  <c r="Q444" i="3"/>
  <c r="R444" i="3"/>
  <c r="T444" i="3"/>
  <c r="P445" i="3"/>
  <c r="Q445" i="3"/>
  <c r="R445" i="3"/>
  <c r="T445" i="3"/>
  <c r="P446" i="3"/>
  <c r="Q446" i="3"/>
  <c r="R446" i="3"/>
  <c r="T446" i="3"/>
  <c r="P447" i="3"/>
  <c r="Q447" i="3"/>
  <c r="R447" i="3"/>
  <c r="T447" i="3"/>
  <c r="P448" i="3"/>
  <c r="Q448" i="3"/>
  <c r="R448" i="3"/>
  <c r="T448" i="3"/>
  <c r="P449" i="3"/>
  <c r="Q449" i="3"/>
  <c r="R449" i="3"/>
  <c r="T449" i="3"/>
  <c r="P450" i="3"/>
  <c r="Q450" i="3"/>
  <c r="R450" i="3"/>
  <c r="T450" i="3"/>
  <c r="P451" i="3"/>
  <c r="Q451" i="3"/>
  <c r="R451" i="3"/>
  <c r="T451" i="3"/>
  <c r="P452" i="3"/>
  <c r="Q452" i="3"/>
  <c r="R452" i="3"/>
  <c r="T452" i="3"/>
  <c r="P453" i="3"/>
  <c r="Q453" i="3"/>
  <c r="R453" i="3"/>
  <c r="T453" i="3"/>
  <c r="P454" i="3"/>
  <c r="Q454" i="3"/>
  <c r="R454" i="3"/>
  <c r="T454" i="3"/>
  <c r="P455" i="3"/>
  <c r="Q455" i="3"/>
  <c r="R455" i="3"/>
  <c r="T455" i="3"/>
  <c r="P456" i="3"/>
  <c r="Q456" i="3"/>
  <c r="R456" i="3"/>
  <c r="T456" i="3"/>
  <c r="P457" i="3"/>
  <c r="Q457" i="3"/>
  <c r="R457" i="3"/>
  <c r="T457" i="3"/>
  <c r="P458" i="3"/>
  <c r="Q458" i="3"/>
  <c r="R458" i="3"/>
  <c r="T458" i="3"/>
  <c r="P459" i="3"/>
  <c r="Q459" i="3"/>
  <c r="R459" i="3"/>
  <c r="T459" i="3"/>
  <c r="P460" i="3"/>
  <c r="Q460" i="3"/>
  <c r="R460" i="3"/>
  <c r="T460" i="3"/>
  <c r="P461" i="3"/>
  <c r="Q461" i="3"/>
  <c r="R461" i="3"/>
  <c r="T461" i="3"/>
  <c r="P462" i="3"/>
  <c r="Q462" i="3"/>
  <c r="R462" i="3"/>
  <c r="T462" i="3"/>
  <c r="P463" i="3"/>
  <c r="Q463" i="3"/>
  <c r="R463" i="3"/>
  <c r="T463" i="3"/>
  <c r="P464" i="3"/>
  <c r="Q464" i="3"/>
  <c r="R464" i="3"/>
  <c r="T464" i="3"/>
  <c r="P465" i="3"/>
  <c r="Q465" i="3"/>
  <c r="R465" i="3"/>
  <c r="T465" i="3"/>
  <c r="P466" i="3"/>
  <c r="Q466" i="3"/>
  <c r="R466" i="3"/>
  <c r="T466" i="3"/>
  <c r="P467" i="3"/>
  <c r="Q467" i="3"/>
  <c r="R467" i="3"/>
  <c r="T467" i="3"/>
  <c r="P468" i="3"/>
  <c r="Q468" i="3"/>
  <c r="R468" i="3"/>
  <c r="T468" i="3"/>
  <c r="P469" i="3"/>
  <c r="Q469" i="3"/>
  <c r="R469" i="3"/>
  <c r="T469" i="3"/>
  <c r="P470" i="3"/>
  <c r="Q470" i="3"/>
  <c r="R470" i="3"/>
  <c r="S470" i="3"/>
  <c r="T470" i="3"/>
  <c r="P471" i="3"/>
  <c r="Q471" i="3"/>
  <c r="R471" i="3"/>
  <c r="S471" i="3"/>
  <c r="T471" i="3"/>
  <c r="P472" i="3"/>
  <c r="Q472" i="3"/>
  <c r="R472" i="3"/>
  <c r="S472" i="3"/>
  <c r="T472" i="3"/>
  <c r="P473" i="3"/>
  <c r="Q473" i="3"/>
  <c r="R473" i="3"/>
  <c r="S473" i="3"/>
  <c r="T473" i="3"/>
  <c r="P474" i="3"/>
  <c r="S474" i="3"/>
  <c r="P475" i="3"/>
  <c r="Q475" i="3"/>
  <c r="R475" i="3"/>
  <c r="T475" i="3"/>
  <c r="P476" i="3"/>
  <c r="Q476" i="3"/>
  <c r="R476" i="3"/>
  <c r="T476" i="3"/>
  <c r="P477" i="3"/>
  <c r="Q477" i="3"/>
  <c r="R477" i="3"/>
  <c r="T477" i="3"/>
  <c r="P478" i="3"/>
  <c r="Q478" i="3"/>
  <c r="R478" i="3"/>
  <c r="T478" i="3"/>
  <c r="P479" i="3"/>
  <c r="Q479" i="3"/>
  <c r="R479" i="3"/>
  <c r="T479" i="3"/>
  <c r="P480" i="3"/>
  <c r="Q480" i="3"/>
  <c r="R480" i="3"/>
  <c r="T480" i="3"/>
  <c r="P481" i="3"/>
  <c r="Q481" i="3"/>
  <c r="R481" i="3"/>
  <c r="T481" i="3"/>
  <c r="P482" i="3"/>
  <c r="Q482" i="3"/>
  <c r="R482" i="3"/>
  <c r="T482" i="3"/>
  <c r="P483" i="3"/>
  <c r="Q483" i="3"/>
  <c r="R483" i="3"/>
  <c r="T483" i="3"/>
  <c r="P484" i="3"/>
  <c r="Q484" i="3"/>
  <c r="R484" i="3"/>
  <c r="T484" i="3"/>
  <c r="P485" i="3"/>
  <c r="Q485" i="3"/>
  <c r="R485" i="3"/>
  <c r="T485" i="3"/>
  <c r="P486" i="3"/>
  <c r="Q486" i="3"/>
  <c r="R486" i="3"/>
  <c r="T486" i="3"/>
  <c r="P487" i="3"/>
  <c r="Q487" i="3"/>
  <c r="R487" i="3"/>
  <c r="T487" i="3"/>
  <c r="P488" i="3"/>
  <c r="Q488" i="3"/>
  <c r="R488" i="3"/>
  <c r="T488" i="3"/>
  <c r="P489" i="3"/>
  <c r="Q489" i="3"/>
  <c r="R489" i="3"/>
  <c r="T489" i="3"/>
  <c r="P490" i="3"/>
  <c r="Q490" i="3"/>
  <c r="R490" i="3"/>
  <c r="T490" i="3"/>
  <c r="P491" i="3"/>
  <c r="Q491" i="3"/>
  <c r="R491" i="3"/>
  <c r="T491" i="3"/>
  <c r="P492" i="3"/>
  <c r="Q492" i="3"/>
  <c r="R492" i="3"/>
  <c r="T492" i="3"/>
  <c r="P493" i="3"/>
  <c r="Q493" i="3"/>
  <c r="R493" i="3"/>
  <c r="T493" i="3"/>
  <c r="P494" i="3"/>
  <c r="Q494" i="3"/>
  <c r="R494" i="3"/>
  <c r="T494" i="3"/>
  <c r="P495" i="3"/>
  <c r="Q495" i="3"/>
  <c r="R495" i="3"/>
  <c r="T495" i="3"/>
  <c r="P496" i="3"/>
  <c r="Q496" i="3"/>
  <c r="R496" i="3"/>
  <c r="T496" i="3"/>
  <c r="P497" i="3"/>
  <c r="Q497" i="3"/>
  <c r="R497" i="3"/>
  <c r="T497" i="3"/>
  <c r="P498" i="3"/>
  <c r="Q498" i="3"/>
  <c r="R498" i="3"/>
  <c r="T498" i="3"/>
  <c r="P499" i="3"/>
  <c r="Q499" i="3"/>
  <c r="R499" i="3"/>
  <c r="T499" i="3"/>
  <c r="P500" i="3"/>
  <c r="Q500" i="3"/>
  <c r="R500" i="3"/>
  <c r="T500" i="3"/>
  <c r="P501" i="3"/>
  <c r="Q501" i="3"/>
  <c r="R501" i="3"/>
  <c r="T501" i="3"/>
  <c r="P502" i="3"/>
  <c r="Q502" i="3"/>
  <c r="R502" i="3"/>
  <c r="T502" i="3"/>
  <c r="P503" i="3"/>
  <c r="Q503" i="3"/>
  <c r="R503" i="3"/>
  <c r="S503" i="3"/>
  <c r="T503" i="3"/>
  <c r="P504" i="3"/>
  <c r="Q504" i="3"/>
  <c r="R504" i="3"/>
  <c r="S504" i="3"/>
  <c r="T504" i="3"/>
  <c r="P505" i="3"/>
  <c r="Q505" i="3"/>
  <c r="R505" i="3"/>
  <c r="S505" i="3"/>
  <c r="T505" i="3"/>
  <c r="P506" i="3"/>
  <c r="Q506" i="3"/>
  <c r="R506" i="3"/>
  <c r="S506" i="3"/>
  <c r="T506" i="3"/>
  <c r="P507" i="3"/>
  <c r="S507" i="3"/>
  <c r="P508" i="3"/>
  <c r="Q508" i="3"/>
  <c r="R508" i="3"/>
  <c r="T508" i="3"/>
  <c r="P509" i="3"/>
  <c r="Q509" i="3"/>
  <c r="R509" i="3"/>
  <c r="T509" i="3"/>
  <c r="P510" i="3"/>
  <c r="Q510" i="3"/>
  <c r="R510" i="3"/>
  <c r="T510" i="3"/>
  <c r="P511" i="3"/>
  <c r="Q511" i="3"/>
  <c r="R511" i="3"/>
  <c r="T511" i="3"/>
  <c r="P512" i="3"/>
  <c r="Q512" i="3"/>
  <c r="R512" i="3"/>
  <c r="T512" i="3"/>
  <c r="P513" i="3"/>
  <c r="Q513" i="3"/>
  <c r="R513" i="3"/>
  <c r="T513" i="3"/>
  <c r="P514" i="3"/>
  <c r="Q514" i="3"/>
  <c r="R514" i="3"/>
  <c r="T514" i="3"/>
  <c r="P515" i="3"/>
  <c r="Q515" i="3"/>
  <c r="R515" i="3"/>
  <c r="T515" i="3"/>
  <c r="P516" i="3"/>
  <c r="Q516" i="3"/>
  <c r="R516" i="3"/>
  <c r="T516" i="3"/>
  <c r="P517" i="3"/>
  <c r="Q517" i="3"/>
  <c r="R517" i="3"/>
  <c r="T517" i="3"/>
  <c r="P518" i="3"/>
  <c r="Q518" i="3"/>
  <c r="R518" i="3"/>
  <c r="T518" i="3"/>
  <c r="P519" i="3"/>
  <c r="Q519" i="3"/>
  <c r="R519" i="3"/>
  <c r="T519" i="3"/>
  <c r="P520" i="3"/>
  <c r="Q520" i="3"/>
  <c r="R520" i="3"/>
  <c r="T520" i="3"/>
  <c r="P521" i="3"/>
  <c r="Q521" i="3"/>
  <c r="R521" i="3"/>
  <c r="T521" i="3"/>
  <c r="P522" i="3"/>
  <c r="Q522" i="3"/>
  <c r="R522" i="3"/>
  <c r="T522" i="3"/>
  <c r="P523" i="3"/>
  <c r="Q523" i="3"/>
  <c r="R523" i="3"/>
  <c r="T523" i="3"/>
  <c r="P524" i="3"/>
  <c r="Q524" i="3"/>
  <c r="R524" i="3"/>
  <c r="T524" i="3"/>
  <c r="P525" i="3"/>
  <c r="Q525" i="3"/>
  <c r="R525" i="3"/>
  <c r="T525" i="3"/>
  <c r="P526" i="3"/>
  <c r="Q526" i="3"/>
  <c r="R526" i="3"/>
  <c r="T526" i="3"/>
  <c r="P527" i="3"/>
  <c r="Q527" i="3"/>
  <c r="R527" i="3"/>
  <c r="T527" i="3"/>
  <c r="P528" i="3"/>
  <c r="Q528" i="3"/>
  <c r="R528" i="3"/>
  <c r="T528" i="3"/>
  <c r="P529" i="3"/>
  <c r="Q529" i="3"/>
  <c r="R529" i="3"/>
  <c r="T529" i="3"/>
  <c r="P530" i="3"/>
  <c r="Q530" i="3"/>
  <c r="R530" i="3"/>
  <c r="T530" i="3"/>
  <c r="P531" i="3"/>
  <c r="Q531" i="3"/>
  <c r="R531" i="3"/>
  <c r="T531" i="3"/>
  <c r="P532" i="3"/>
  <c r="Q532" i="3"/>
  <c r="R532" i="3"/>
  <c r="T532" i="3"/>
  <c r="P533" i="3"/>
  <c r="Q533" i="3"/>
  <c r="R533" i="3"/>
  <c r="T533" i="3"/>
  <c r="P534" i="3"/>
  <c r="Q534" i="3"/>
  <c r="R534" i="3"/>
  <c r="T534" i="3"/>
  <c r="P535" i="3"/>
  <c r="Q535" i="3"/>
  <c r="R535" i="3"/>
  <c r="T535" i="3"/>
  <c r="P536" i="3"/>
  <c r="Q536" i="3"/>
  <c r="R536" i="3"/>
  <c r="S536" i="3"/>
  <c r="T536" i="3"/>
  <c r="P537" i="3"/>
  <c r="Q537" i="3"/>
  <c r="R537" i="3"/>
  <c r="S537" i="3"/>
  <c r="T537" i="3"/>
  <c r="P538" i="3"/>
  <c r="Q538" i="3"/>
  <c r="R538" i="3"/>
  <c r="S538" i="3"/>
  <c r="T538" i="3"/>
  <c r="P539" i="3"/>
  <c r="Q539" i="3"/>
  <c r="R539" i="3"/>
  <c r="S539" i="3"/>
  <c r="T539" i="3"/>
  <c r="P540" i="3"/>
  <c r="S540" i="3"/>
  <c r="P541" i="3"/>
  <c r="Q541" i="3"/>
  <c r="R541" i="3"/>
  <c r="T541" i="3"/>
  <c r="P542" i="3"/>
  <c r="Q542" i="3"/>
  <c r="R542" i="3"/>
  <c r="T542" i="3"/>
  <c r="P543" i="3"/>
  <c r="Q543" i="3"/>
  <c r="R543" i="3"/>
  <c r="T543" i="3"/>
  <c r="P544" i="3"/>
  <c r="Q544" i="3"/>
  <c r="R544" i="3"/>
  <c r="T544" i="3"/>
  <c r="P545" i="3"/>
  <c r="Q545" i="3"/>
  <c r="R545" i="3"/>
  <c r="T545" i="3"/>
  <c r="P546" i="3"/>
  <c r="Q546" i="3"/>
  <c r="R546" i="3"/>
  <c r="T546" i="3"/>
  <c r="P547" i="3"/>
  <c r="Q547" i="3"/>
  <c r="R547" i="3"/>
  <c r="T547" i="3"/>
  <c r="P548" i="3"/>
  <c r="Q548" i="3"/>
  <c r="R548" i="3"/>
  <c r="T548" i="3"/>
  <c r="P549" i="3"/>
  <c r="Q549" i="3"/>
  <c r="R549" i="3"/>
  <c r="T549" i="3"/>
  <c r="P550" i="3"/>
  <c r="Q550" i="3"/>
  <c r="R550" i="3"/>
  <c r="T550" i="3"/>
  <c r="P551" i="3"/>
  <c r="Q551" i="3"/>
  <c r="R551" i="3"/>
  <c r="T551" i="3"/>
  <c r="P552" i="3"/>
  <c r="Q552" i="3"/>
  <c r="R552" i="3"/>
  <c r="T552" i="3"/>
  <c r="P553" i="3"/>
  <c r="Q553" i="3"/>
  <c r="R553" i="3"/>
  <c r="T553" i="3"/>
  <c r="P554" i="3"/>
  <c r="Q554" i="3"/>
  <c r="R554" i="3"/>
  <c r="T554" i="3"/>
  <c r="P555" i="3"/>
  <c r="Q555" i="3"/>
  <c r="R555" i="3"/>
  <c r="T555" i="3"/>
  <c r="P556" i="3"/>
  <c r="Q556" i="3"/>
  <c r="R556" i="3"/>
  <c r="T556" i="3"/>
  <c r="P557" i="3"/>
  <c r="Q557" i="3"/>
  <c r="R557" i="3"/>
  <c r="T557" i="3"/>
  <c r="P558" i="3"/>
  <c r="Q558" i="3"/>
  <c r="R558" i="3"/>
  <c r="T558" i="3"/>
  <c r="P559" i="3"/>
  <c r="Q559" i="3"/>
  <c r="R559" i="3"/>
  <c r="T559" i="3"/>
  <c r="P560" i="3"/>
  <c r="Q560" i="3"/>
  <c r="R560" i="3"/>
  <c r="T560" i="3"/>
  <c r="P561" i="3"/>
  <c r="Q561" i="3"/>
  <c r="R561" i="3"/>
  <c r="T561" i="3"/>
  <c r="P562" i="3"/>
  <c r="Q562" i="3"/>
  <c r="R562" i="3"/>
  <c r="T562" i="3"/>
  <c r="P563" i="3"/>
  <c r="Q563" i="3"/>
  <c r="R563" i="3"/>
  <c r="T563" i="3"/>
  <c r="P564" i="3"/>
  <c r="Q564" i="3"/>
  <c r="R564" i="3"/>
  <c r="T564" i="3"/>
  <c r="P565" i="3"/>
  <c r="Q565" i="3"/>
  <c r="R565" i="3"/>
  <c r="T565" i="3"/>
  <c r="P566" i="3"/>
  <c r="Q566" i="3"/>
  <c r="R566" i="3"/>
  <c r="T566" i="3"/>
  <c r="P567" i="3"/>
  <c r="Q567" i="3"/>
  <c r="R567" i="3"/>
  <c r="T567" i="3"/>
  <c r="P568" i="3"/>
  <c r="Q568" i="3"/>
  <c r="R568" i="3"/>
  <c r="T568" i="3"/>
  <c r="P569" i="3"/>
  <c r="Q569" i="3"/>
  <c r="R569" i="3"/>
  <c r="S569" i="3"/>
  <c r="T569" i="3"/>
  <c r="P570" i="3"/>
  <c r="Q570" i="3"/>
  <c r="R570" i="3"/>
  <c r="S570" i="3"/>
  <c r="T570" i="3"/>
  <c r="P571" i="3"/>
  <c r="Q571" i="3"/>
  <c r="R571" i="3"/>
  <c r="S571" i="3"/>
  <c r="T571" i="3"/>
  <c r="P572" i="3"/>
  <c r="Q572" i="3"/>
  <c r="R572" i="3"/>
  <c r="S572" i="3"/>
  <c r="T572" i="3"/>
  <c r="P573" i="3"/>
  <c r="S573" i="3"/>
  <c r="P574" i="3"/>
  <c r="Q574" i="3"/>
  <c r="R574" i="3"/>
  <c r="T574" i="3"/>
  <c r="P575" i="3"/>
  <c r="Q575" i="3"/>
  <c r="R575" i="3"/>
  <c r="T575" i="3"/>
  <c r="P576" i="3"/>
  <c r="Q576" i="3"/>
  <c r="R576" i="3"/>
  <c r="T576" i="3"/>
  <c r="P577" i="3"/>
  <c r="Q577" i="3"/>
  <c r="R577" i="3"/>
  <c r="T577" i="3"/>
  <c r="P578" i="3"/>
  <c r="Q578" i="3"/>
  <c r="R578" i="3"/>
  <c r="T578" i="3"/>
  <c r="P579" i="3"/>
  <c r="Q579" i="3"/>
  <c r="R579" i="3"/>
  <c r="T579" i="3"/>
  <c r="P580" i="3"/>
  <c r="Q580" i="3"/>
  <c r="R580" i="3"/>
  <c r="T580" i="3"/>
  <c r="P581" i="3"/>
  <c r="Q581" i="3"/>
  <c r="R581" i="3"/>
  <c r="T581" i="3"/>
  <c r="P582" i="3"/>
  <c r="Q582" i="3"/>
  <c r="R582" i="3"/>
  <c r="T582" i="3"/>
  <c r="P583" i="3"/>
  <c r="Q583" i="3"/>
  <c r="R583" i="3"/>
  <c r="T583" i="3"/>
  <c r="P584" i="3"/>
  <c r="Q584" i="3"/>
  <c r="R584" i="3"/>
  <c r="T584" i="3"/>
  <c r="P585" i="3"/>
  <c r="Q585" i="3"/>
  <c r="R585" i="3"/>
  <c r="T585" i="3"/>
  <c r="P586" i="3"/>
  <c r="Q586" i="3"/>
  <c r="R586" i="3"/>
  <c r="T586" i="3"/>
  <c r="P587" i="3"/>
  <c r="Q587" i="3"/>
  <c r="R587" i="3"/>
  <c r="T587" i="3"/>
  <c r="P588" i="3"/>
  <c r="Q588" i="3"/>
  <c r="R588" i="3"/>
  <c r="T588" i="3"/>
  <c r="P589" i="3"/>
  <c r="Q589" i="3"/>
  <c r="R589" i="3"/>
  <c r="T589" i="3"/>
  <c r="P590" i="3"/>
  <c r="Q590" i="3"/>
  <c r="R590" i="3"/>
  <c r="T590" i="3"/>
  <c r="P591" i="3"/>
  <c r="Q591" i="3"/>
  <c r="R591" i="3"/>
  <c r="T591" i="3"/>
  <c r="P592" i="3"/>
  <c r="Q592" i="3"/>
  <c r="R592" i="3"/>
  <c r="T592" i="3"/>
  <c r="P593" i="3"/>
  <c r="Q593" i="3"/>
  <c r="R593" i="3"/>
  <c r="T593" i="3"/>
  <c r="P594" i="3"/>
  <c r="Q594" i="3"/>
  <c r="R594" i="3"/>
  <c r="T594" i="3"/>
  <c r="P595" i="3"/>
  <c r="Q595" i="3"/>
  <c r="R595" i="3"/>
  <c r="T595" i="3"/>
  <c r="P596" i="3"/>
  <c r="Q596" i="3"/>
  <c r="R596" i="3"/>
  <c r="T596" i="3"/>
  <c r="P597" i="3"/>
  <c r="Q597" i="3"/>
  <c r="R597" i="3"/>
  <c r="T597" i="3"/>
  <c r="P598" i="3"/>
  <c r="Q598" i="3"/>
  <c r="R598" i="3"/>
  <c r="T598" i="3"/>
  <c r="P599" i="3"/>
  <c r="Q599" i="3"/>
  <c r="R599" i="3"/>
  <c r="T599" i="3"/>
  <c r="P600" i="3"/>
  <c r="Q600" i="3"/>
  <c r="R600" i="3"/>
  <c r="T600" i="3"/>
  <c r="P601" i="3"/>
  <c r="Q601" i="3"/>
  <c r="R601" i="3"/>
  <c r="T601" i="3"/>
  <c r="P602" i="3"/>
  <c r="Q602" i="3"/>
  <c r="R602" i="3"/>
  <c r="S602" i="3"/>
  <c r="T602" i="3"/>
  <c r="P603" i="3"/>
  <c r="Q603" i="3"/>
  <c r="R603" i="3"/>
  <c r="S603" i="3"/>
  <c r="T603" i="3"/>
  <c r="P604" i="3"/>
  <c r="Q604" i="3"/>
  <c r="R604" i="3"/>
  <c r="S604" i="3"/>
  <c r="T604" i="3"/>
  <c r="P605" i="3"/>
  <c r="Q605" i="3"/>
  <c r="R605" i="3"/>
  <c r="S605" i="3"/>
  <c r="T605" i="3"/>
  <c r="P606" i="3"/>
  <c r="S606" i="3"/>
  <c r="P607" i="3"/>
  <c r="Q607" i="3"/>
  <c r="R607" i="3"/>
  <c r="T607" i="3"/>
  <c r="P608" i="3"/>
  <c r="Q608" i="3"/>
  <c r="R608" i="3"/>
  <c r="T608" i="3"/>
  <c r="P609" i="3"/>
  <c r="Q609" i="3"/>
  <c r="R609" i="3"/>
  <c r="T609" i="3"/>
  <c r="P610" i="3"/>
  <c r="Q610" i="3"/>
  <c r="R610" i="3"/>
  <c r="T610" i="3"/>
  <c r="P611" i="3"/>
  <c r="Q611" i="3"/>
  <c r="R611" i="3"/>
  <c r="T611" i="3"/>
  <c r="P612" i="3"/>
  <c r="Q612" i="3"/>
  <c r="R612" i="3"/>
  <c r="T612" i="3"/>
  <c r="P613" i="3"/>
  <c r="Q613" i="3"/>
  <c r="R613" i="3"/>
  <c r="T613" i="3"/>
  <c r="P614" i="3"/>
  <c r="Q614" i="3"/>
  <c r="R614" i="3"/>
  <c r="T614" i="3"/>
  <c r="P615" i="3"/>
  <c r="Q615" i="3"/>
  <c r="R615" i="3"/>
  <c r="T615" i="3"/>
  <c r="P616" i="3"/>
  <c r="Q616" i="3"/>
  <c r="R616" i="3"/>
  <c r="T616" i="3"/>
  <c r="P617" i="3"/>
  <c r="Q617" i="3"/>
  <c r="R617" i="3"/>
  <c r="T617" i="3"/>
  <c r="P618" i="3"/>
  <c r="Q618" i="3"/>
  <c r="R618" i="3"/>
  <c r="T618" i="3"/>
  <c r="P619" i="3"/>
  <c r="Q619" i="3"/>
  <c r="R619" i="3"/>
  <c r="T619" i="3"/>
  <c r="P620" i="3"/>
  <c r="Q620" i="3"/>
  <c r="R620" i="3"/>
  <c r="T620" i="3"/>
  <c r="P621" i="3"/>
  <c r="Q621" i="3"/>
  <c r="R621" i="3"/>
  <c r="T621" i="3"/>
  <c r="P622" i="3"/>
  <c r="Q622" i="3"/>
  <c r="R622" i="3"/>
  <c r="T622" i="3"/>
  <c r="P623" i="3"/>
  <c r="Q623" i="3"/>
  <c r="R623" i="3"/>
  <c r="T623" i="3"/>
  <c r="P624" i="3"/>
  <c r="Q624" i="3"/>
  <c r="R624" i="3"/>
  <c r="T624" i="3"/>
  <c r="P625" i="3"/>
  <c r="Q625" i="3"/>
  <c r="R625" i="3"/>
  <c r="T625" i="3"/>
  <c r="P626" i="3"/>
  <c r="Q626" i="3"/>
  <c r="R626" i="3"/>
  <c r="T626" i="3"/>
  <c r="P627" i="3"/>
  <c r="Q627" i="3"/>
  <c r="R627" i="3"/>
  <c r="T627" i="3"/>
  <c r="P628" i="3"/>
  <c r="Q628" i="3"/>
  <c r="R628" i="3"/>
  <c r="T628" i="3"/>
  <c r="P629" i="3"/>
  <c r="Q629" i="3"/>
  <c r="R629" i="3"/>
  <c r="T629" i="3"/>
  <c r="P630" i="3"/>
  <c r="Q630" i="3"/>
  <c r="R630" i="3"/>
  <c r="T630" i="3"/>
  <c r="P631" i="3"/>
  <c r="Q631" i="3"/>
  <c r="R631" i="3"/>
  <c r="T631" i="3"/>
  <c r="P632" i="3"/>
  <c r="Q632" i="3"/>
  <c r="R632" i="3"/>
  <c r="T632" i="3"/>
  <c r="P633" i="3"/>
  <c r="Q633" i="3"/>
  <c r="R633" i="3"/>
  <c r="T633" i="3"/>
  <c r="P634" i="3"/>
  <c r="Q634" i="3"/>
  <c r="R634" i="3"/>
  <c r="T634" i="3"/>
  <c r="P635" i="3"/>
  <c r="Q635" i="3"/>
  <c r="R635" i="3"/>
  <c r="S635" i="3"/>
  <c r="T635" i="3"/>
  <c r="P636" i="3"/>
  <c r="Q636" i="3"/>
  <c r="R636" i="3"/>
  <c r="S636" i="3"/>
  <c r="T636" i="3"/>
  <c r="P637" i="3"/>
  <c r="Q637" i="3"/>
  <c r="R637" i="3"/>
  <c r="S637" i="3"/>
  <c r="T637" i="3"/>
  <c r="P638" i="3"/>
  <c r="Q638" i="3"/>
  <c r="R638" i="3"/>
  <c r="S638" i="3"/>
  <c r="T638" i="3"/>
  <c r="P639" i="3"/>
  <c r="S639" i="3"/>
  <c r="P640" i="3"/>
  <c r="Q640" i="3"/>
  <c r="R640" i="3"/>
  <c r="T640" i="3"/>
  <c r="P641" i="3"/>
  <c r="Q641" i="3"/>
  <c r="R641" i="3"/>
  <c r="T641" i="3"/>
  <c r="P642" i="3"/>
  <c r="Q642" i="3"/>
  <c r="R642" i="3"/>
  <c r="T642" i="3"/>
  <c r="P643" i="3"/>
  <c r="Q643" i="3"/>
  <c r="R643" i="3"/>
  <c r="T643" i="3"/>
  <c r="P644" i="3"/>
  <c r="Q644" i="3"/>
  <c r="R644" i="3"/>
  <c r="T644" i="3"/>
  <c r="P645" i="3"/>
  <c r="Q645" i="3"/>
  <c r="R645" i="3"/>
  <c r="T645" i="3"/>
  <c r="P646" i="3"/>
  <c r="Q646" i="3"/>
  <c r="R646" i="3"/>
  <c r="T646" i="3"/>
  <c r="P647" i="3"/>
  <c r="Q647" i="3"/>
  <c r="R647" i="3"/>
  <c r="T647" i="3"/>
  <c r="P648" i="3"/>
  <c r="Q648" i="3"/>
  <c r="R648" i="3"/>
  <c r="T648" i="3"/>
  <c r="P649" i="3"/>
  <c r="Q649" i="3"/>
  <c r="R649" i="3"/>
  <c r="T649" i="3"/>
  <c r="P650" i="3"/>
  <c r="Q650" i="3"/>
  <c r="R650" i="3"/>
  <c r="T650" i="3"/>
  <c r="P651" i="3"/>
  <c r="Q651" i="3"/>
  <c r="R651" i="3"/>
  <c r="T651" i="3"/>
  <c r="P652" i="3"/>
  <c r="Q652" i="3"/>
  <c r="R652" i="3"/>
  <c r="T652" i="3"/>
  <c r="P653" i="3"/>
  <c r="Q653" i="3"/>
  <c r="R653" i="3"/>
  <c r="T653" i="3"/>
  <c r="P654" i="3"/>
  <c r="Q654" i="3"/>
  <c r="R654" i="3"/>
  <c r="T654" i="3"/>
  <c r="P655" i="3"/>
  <c r="Q655" i="3"/>
  <c r="R655" i="3"/>
  <c r="T655" i="3"/>
  <c r="P656" i="3"/>
  <c r="Q656" i="3"/>
  <c r="R656" i="3"/>
  <c r="T656" i="3"/>
  <c r="P657" i="3"/>
  <c r="Q657" i="3"/>
  <c r="R657" i="3"/>
  <c r="T657" i="3"/>
  <c r="P658" i="3"/>
  <c r="Q658" i="3"/>
  <c r="R658" i="3"/>
  <c r="T658" i="3"/>
  <c r="P659" i="3"/>
  <c r="Q659" i="3"/>
  <c r="R659" i="3"/>
  <c r="T659" i="3"/>
  <c r="P660" i="3"/>
  <c r="Q660" i="3"/>
  <c r="R660" i="3"/>
  <c r="T660" i="3"/>
  <c r="P661" i="3"/>
  <c r="Q661" i="3"/>
  <c r="R661" i="3"/>
  <c r="T661" i="3"/>
  <c r="P662" i="3"/>
  <c r="Q662" i="3"/>
  <c r="R662" i="3"/>
  <c r="T662" i="3"/>
  <c r="P663" i="3"/>
  <c r="Q663" i="3"/>
  <c r="R663" i="3"/>
  <c r="T663" i="3"/>
  <c r="P664" i="3"/>
  <c r="Q664" i="3"/>
  <c r="R664" i="3"/>
  <c r="T664" i="3"/>
  <c r="P665" i="3"/>
  <c r="Q665" i="3"/>
  <c r="R665" i="3"/>
  <c r="T665" i="3"/>
  <c r="P666" i="3"/>
  <c r="Q666" i="3"/>
  <c r="R666" i="3"/>
  <c r="T666" i="3"/>
  <c r="P667" i="3"/>
  <c r="Q667" i="3"/>
  <c r="R667" i="3"/>
  <c r="T667" i="3"/>
  <c r="P668" i="3"/>
  <c r="Q668" i="3"/>
  <c r="R668" i="3"/>
  <c r="S668" i="3"/>
  <c r="T668" i="3"/>
  <c r="P669" i="3"/>
  <c r="Q669" i="3"/>
  <c r="R669" i="3"/>
  <c r="S669" i="3"/>
  <c r="T669" i="3"/>
  <c r="P670" i="3"/>
  <c r="Q670" i="3"/>
  <c r="R670" i="3"/>
  <c r="S670" i="3"/>
  <c r="T670" i="3"/>
  <c r="P671" i="3"/>
  <c r="Q671" i="3"/>
  <c r="R671" i="3"/>
  <c r="S671" i="3"/>
  <c r="T671" i="3"/>
  <c r="P672" i="3"/>
  <c r="Q672" i="3"/>
  <c r="R672" i="3"/>
  <c r="S672" i="3"/>
  <c r="T672" i="3"/>
  <c r="P673" i="3"/>
  <c r="Q673" i="3"/>
  <c r="R673" i="3"/>
  <c r="S673" i="3"/>
  <c r="T673" i="3"/>
  <c r="P674" i="3"/>
  <c r="Q674" i="3"/>
  <c r="R674" i="3"/>
  <c r="S674" i="3"/>
  <c r="T674" i="3"/>
  <c r="P675" i="3"/>
  <c r="Q675" i="3"/>
  <c r="R675" i="3"/>
  <c r="S675" i="3"/>
  <c r="T675" i="3"/>
  <c r="P676" i="3"/>
  <c r="Q676" i="3"/>
  <c r="R676" i="3"/>
  <c r="S676" i="3"/>
  <c r="T676" i="3"/>
  <c r="P677" i="3"/>
  <c r="Q677" i="3"/>
  <c r="R677" i="3"/>
  <c r="S677" i="3"/>
  <c r="T677" i="3"/>
  <c r="P678" i="3"/>
  <c r="Q678" i="3"/>
  <c r="R678" i="3"/>
  <c r="S678" i="3"/>
  <c r="T678" i="3"/>
  <c r="P679" i="3"/>
  <c r="Q679" i="3"/>
  <c r="R679" i="3"/>
  <c r="S679" i="3"/>
  <c r="T679" i="3"/>
  <c r="P680" i="3"/>
  <c r="Q680" i="3"/>
  <c r="R680" i="3"/>
  <c r="S680" i="3"/>
  <c r="T680" i="3"/>
  <c r="P681" i="3"/>
  <c r="Q681" i="3"/>
  <c r="R681" i="3"/>
  <c r="S681" i="3"/>
  <c r="T681" i="3"/>
  <c r="P682" i="3"/>
  <c r="Q682" i="3"/>
  <c r="R682" i="3"/>
  <c r="S682" i="3"/>
  <c r="T682" i="3"/>
  <c r="P683" i="3"/>
  <c r="Q683" i="3"/>
  <c r="R683" i="3"/>
  <c r="S683" i="3"/>
  <c r="T683" i="3"/>
  <c r="P684" i="3"/>
  <c r="Q684" i="3"/>
  <c r="R684" i="3"/>
  <c r="S684" i="3"/>
  <c r="T684" i="3"/>
  <c r="P685" i="3"/>
  <c r="Q685" i="3"/>
  <c r="R685" i="3"/>
  <c r="S685" i="3"/>
  <c r="T685" i="3"/>
  <c r="P686" i="3"/>
  <c r="Q686" i="3"/>
  <c r="R686" i="3"/>
  <c r="S686" i="3"/>
  <c r="T686" i="3"/>
  <c r="P687" i="3"/>
  <c r="Q687" i="3"/>
  <c r="R687" i="3"/>
  <c r="S687" i="3"/>
  <c r="T687" i="3"/>
  <c r="P688" i="3"/>
  <c r="Q688" i="3"/>
  <c r="R688" i="3"/>
  <c r="S688" i="3"/>
  <c r="T688" i="3"/>
  <c r="P689" i="3"/>
  <c r="Q689" i="3"/>
  <c r="R689" i="3"/>
  <c r="S689" i="3"/>
  <c r="T689" i="3"/>
  <c r="P690" i="3"/>
  <c r="Q690" i="3"/>
  <c r="R690" i="3"/>
  <c r="S690" i="3"/>
  <c r="T690" i="3"/>
  <c r="P691" i="3"/>
  <c r="Q691" i="3"/>
  <c r="R691" i="3"/>
  <c r="S691" i="3"/>
  <c r="T691" i="3"/>
  <c r="P692" i="3"/>
  <c r="Q692" i="3"/>
  <c r="R692" i="3"/>
  <c r="S692" i="3"/>
  <c r="T692" i="3"/>
  <c r="P693" i="3"/>
  <c r="Q693" i="3"/>
  <c r="R693" i="3"/>
  <c r="S693" i="3"/>
  <c r="T693" i="3"/>
  <c r="P694" i="3"/>
  <c r="Q694" i="3"/>
  <c r="R694" i="3"/>
  <c r="S694" i="3"/>
  <c r="T694" i="3"/>
  <c r="P695" i="3"/>
  <c r="Q695" i="3"/>
  <c r="R695" i="3"/>
  <c r="S695" i="3"/>
  <c r="T695" i="3"/>
  <c r="P696" i="3"/>
  <c r="Q696" i="3"/>
  <c r="R696" i="3"/>
  <c r="S696" i="3"/>
  <c r="T696" i="3"/>
  <c r="P697" i="3"/>
  <c r="Q697" i="3"/>
  <c r="R697" i="3"/>
  <c r="S697" i="3"/>
  <c r="T697" i="3"/>
  <c r="P698" i="3"/>
  <c r="Q698" i="3"/>
  <c r="R698" i="3"/>
  <c r="S698" i="3"/>
  <c r="T698" i="3"/>
  <c r="P699" i="3"/>
  <c r="Q699" i="3"/>
  <c r="R699" i="3"/>
  <c r="S699" i="3"/>
  <c r="T699" i="3"/>
  <c r="P700" i="3"/>
  <c r="Q700" i="3"/>
  <c r="R700" i="3"/>
  <c r="S700" i="3"/>
  <c r="T700" i="3"/>
  <c r="P701" i="3"/>
  <c r="Q701" i="3"/>
  <c r="R701" i="3"/>
  <c r="S701" i="3"/>
  <c r="T701" i="3"/>
  <c r="P702" i="3"/>
  <c r="Q702" i="3"/>
  <c r="R702" i="3"/>
  <c r="S702" i="3"/>
  <c r="T702" i="3"/>
  <c r="P703" i="3"/>
  <c r="Q703" i="3"/>
  <c r="R703" i="3"/>
  <c r="S703" i="3"/>
  <c r="T703" i="3"/>
  <c r="P704" i="3"/>
  <c r="Q704" i="3"/>
  <c r="R704" i="3"/>
  <c r="S704" i="3"/>
  <c r="T704" i="3"/>
  <c r="P705" i="3"/>
  <c r="Q705" i="3"/>
  <c r="R705" i="3"/>
  <c r="S705" i="3"/>
  <c r="T705" i="3"/>
  <c r="P706" i="3"/>
  <c r="Q706" i="3"/>
  <c r="R706" i="3"/>
  <c r="S706" i="3"/>
  <c r="T706" i="3"/>
  <c r="P707" i="3"/>
  <c r="Q707" i="3"/>
  <c r="R707" i="3"/>
  <c r="S707" i="3"/>
  <c r="T707" i="3"/>
  <c r="P708" i="3"/>
  <c r="Q708" i="3"/>
  <c r="R708" i="3"/>
  <c r="S708" i="3"/>
  <c r="T708" i="3"/>
  <c r="P709" i="3"/>
  <c r="Q709" i="3"/>
  <c r="R709" i="3"/>
  <c r="S709" i="3"/>
  <c r="T709" i="3"/>
  <c r="P710" i="3"/>
  <c r="Q710" i="3"/>
  <c r="R710" i="3"/>
  <c r="S710" i="3"/>
  <c r="T710" i="3"/>
  <c r="P711" i="3"/>
  <c r="Q711" i="3"/>
  <c r="R711" i="3"/>
  <c r="S711" i="3"/>
  <c r="T711" i="3"/>
  <c r="P712" i="3"/>
  <c r="Q712" i="3"/>
  <c r="R712" i="3"/>
  <c r="S712" i="3"/>
  <c r="T712" i="3"/>
  <c r="P713" i="3"/>
  <c r="Q713" i="3"/>
  <c r="R713" i="3"/>
  <c r="S713" i="3"/>
  <c r="T713" i="3"/>
  <c r="P714" i="3"/>
  <c r="Q714" i="3"/>
  <c r="R714" i="3"/>
  <c r="S714" i="3"/>
  <c r="T714" i="3"/>
  <c r="P715" i="3"/>
  <c r="Q715" i="3"/>
  <c r="R715" i="3"/>
  <c r="S715" i="3"/>
  <c r="T715" i="3"/>
  <c r="P716" i="3"/>
  <c r="Q716" i="3"/>
  <c r="R716" i="3"/>
  <c r="S716" i="3"/>
  <c r="T716" i="3"/>
  <c r="P717" i="3"/>
  <c r="Q717" i="3"/>
  <c r="R717" i="3"/>
  <c r="S717" i="3"/>
  <c r="T717" i="3"/>
  <c r="P718" i="3"/>
  <c r="Q718" i="3"/>
  <c r="R718" i="3"/>
  <c r="S718" i="3"/>
  <c r="T718" i="3"/>
  <c r="P719" i="3"/>
  <c r="Q719" i="3"/>
  <c r="R719" i="3"/>
  <c r="S719" i="3"/>
  <c r="T719" i="3"/>
  <c r="P720" i="3"/>
  <c r="Q720" i="3"/>
  <c r="R720" i="3"/>
  <c r="S720" i="3"/>
  <c r="T720" i="3"/>
  <c r="P721" i="3"/>
  <c r="Q721" i="3"/>
  <c r="R721" i="3"/>
  <c r="S721" i="3"/>
  <c r="T721" i="3"/>
  <c r="P722" i="3"/>
  <c r="Q722" i="3"/>
  <c r="R722" i="3"/>
  <c r="S722" i="3"/>
  <c r="T722" i="3"/>
  <c r="P723" i="3"/>
  <c r="Q723" i="3"/>
  <c r="R723" i="3"/>
  <c r="S723" i="3"/>
  <c r="T723" i="3"/>
  <c r="P724" i="3"/>
  <c r="Q724" i="3"/>
  <c r="R724" i="3"/>
  <c r="S724" i="3"/>
  <c r="T724" i="3"/>
  <c r="P725" i="3"/>
  <c r="Q725" i="3"/>
  <c r="R725" i="3"/>
  <c r="S725" i="3"/>
  <c r="T725" i="3"/>
  <c r="P726" i="3"/>
  <c r="Q726" i="3"/>
  <c r="R726" i="3"/>
  <c r="S726" i="3"/>
  <c r="T726" i="3"/>
  <c r="P727" i="3"/>
  <c r="Q727" i="3"/>
  <c r="R727" i="3"/>
  <c r="S727" i="3"/>
  <c r="T727" i="3"/>
  <c r="P728" i="3"/>
  <c r="Q728" i="3"/>
  <c r="R728" i="3"/>
  <c r="S728" i="3"/>
  <c r="T728" i="3"/>
  <c r="P729" i="3"/>
  <c r="Q729" i="3"/>
  <c r="R729" i="3"/>
  <c r="S729" i="3"/>
  <c r="T729" i="3"/>
  <c r="P730" i="3"/>
  <c r="Q730" i="3"/>
  <c r="R730" i="3"/>
  <c r="S730" i="3"/>
  <c r="T730" i="3"/>
  <c r="P731" i="3"/>
  <c r="Q731" i="3"/>
  <c r="R731" i="3"/>
  <c r="S731" i="3"/>
  <c r="T731" i="3"/>
  <c r="P732" i="3"/>
  <c r="Q732" i="3"/>
  <c r="R732" i="3"/>
  <c r="S732" i="3"/>
  <c r="T732" i="3"/>
  <c r="P733" i="3"/>
  <c r="Q733" i="3"/>
  <c r="R733" i="3"/>
  <c r="S733" i="3"/>
  <c r="T733" i="3"/>
  <c r="P734" i="3"/>
  <c r="Q734" i="3"/>
  <c r="R734" i="3"/>
  <c r="S734" i="3"/>
  <c r="T734" i="3"/>
  <c r="P735" i="3"/>
  <c r="Q735" i="3"/>
  <c r="R735" i="3"/>
  <c r="S735" i="3"/>
  <c r="T735" i="3"/>
  <c r="P736" i="3"/>
  <c r="Q736" i="3"/>
  <c r="R736" i="3"/>
  <c r="S736" i="3"/>
  <c r="T736" i="3"/>
  <c r="P737" i="3"/>
  <c r="Q737" i="3"/>
  <c r="R737" i="3"/>
  <c r="S737" i="3"/>
  <c r="T737" i="3"/>
  <c r="P738" i="3"/>
  <c r="Q738" i="3"/>
  <c r="R738" i="3"/>
  <c r="S738" i="3"/>
  <c r="T738" i="3"/>
  <c r="P739" i="3"/>
  <c r="Q739" i="3"/>
  <c r="R739" i="3"/>
  <c r="S739" i="3"/>
  <c r="T739" i="3"/>
  <c r="P740" i="3"/>
  <c r="Q740" i="3"/>
  <c r="R740" i="3"/>
  <c r="S740" i="3"/>
  <c r="T740" i="3"/>
  <c r="P741" i="3"/>
  <c r="Q741" i="3"/>
  <c r="R741" i="3"/>
  <c r="S741" i="3"/>
  <c r="T741" i="3"/>
  <c r="P742" i="3"/>
  <c r="Q742" i="3"/>
  <c r="R742" i="3"/>
  <c r="S742" i="3"/>
  <c r="T742" i="3"/>
  <c r="P743" i="3"/>
  <c r="Q743" i="3"/>
  <c r="R743" i="3"/>
  <c r="S743" i="3"/>
  <c r="T743" i="3"/>
  <c r="P744" i="3"/>
  <c r="Q744" i="3"/>
  <c r="R744" i="3"/>
  <c r="S744" i="3"/>
  <c r="T744" i="3"/>
  <c r="P745" i="3"/>
  <c r="Q745" i="3"/>
  <c r="R745" i="3"/>
  <c r="S745" i="3"/>
  <c r="T745" i="3"/>
  <c r="P746" i="3"/>
  <c r="Q746" i="3"/>
  <c r="R746" i="3"/>
  <c r="S746" i="3"/>
  <c r="T746" i="3"/>
  <c r="P747" i="3"/>
  <c r="Q747" i="3"/>
  <c r="R747" i="3"/>
  <c r="S747" i="3"/>
  <c r="T747" i="3"/>
  <c r="P748" i="3"/>
  <c r="Q748" i="3"/>
  <c r="R748" i="3"/>
  <c r="S748" i="3"/>
  <c r="T748" i="3"/>
  <c r="P749" i="3"/>
  <c r="Q749" i="3"/>
  <c r="R749" i="3"/>
  <c r="S749" i="3"/>
  <c r="T749" i="3"/>
  <c r="P750" i="3"/>
  <c r="Q750" i="3"/>
  <c r="R750" i="3"/>
  <c r="S750" i="3"/>
  <c r="T750" i="3"/>
  <c r="P751" i="3"/>
  <c r="Q751" i="3"/>
  <c r="R751" i="3"/>
  <c r="S751" i="3"/>
  <c r="T751" i="3"/>
  <c r="P752" i="3"/>
  <c r="Q752" i="3"/>
  <c r="R752" i="3"/>
  <c r="S752" i="3"/>
  <c r="T752" i="3"/>
  <c r="P753" i="3"/>
  <c r="Q753" i="3"/>
  <c r="R753" i="3"/>
  <c r="S753" i="3"/>
  <c r="T753" i="3"/>
  <c r="P754" i="3"/>
  <c r="Q754" i="3"/>
  <c r="R754" i="3"/>
  <c r="S754" i="3"/>
  <c r="T754" i="3"/>
  <c r="P755" i="3"/>
  <c r="Q755" i="3"/>
  <c r="R755" i="3"/>
  <c r="S755" i="3"/>
  <c r="T755" i="3"/>
  <c r="P756" i="3"/>
  <c r="Q756" i="3"/>
  <c r="R756" i="3"/>
  <c r="S756" i="3"/>
  <c r="T756" i="3"/>
  <c r="P757" i="3"/>
  <c r="Q757" i="3"/>
  <c r="R757" i="3"/>
  <c r="S757" i="3"/>
  <c r="T757" i="3"/>
  <c r="P758" i="3"/>
  <c r="Q758" i="3"/>
  <c r="R758" i="3"/>
  <c r="S758" i="3"/>
  <c r="T758" i="3"/>
  <c r="P759" i="3"/>
  <c r="Q759" i="3"/>
  <c r="R759" i="3"/>
  <c r="S759" i="3"/>
  <c r="T759" i="3"/>
  <c r="P760" i="3"/>
  <c r="Q760" i="3"/>
  <c r="R760" i="3"/>
  <c r="S760" i="3"/>
  <c r="T760" i="3"/>
  <c r="P761" i="3"/>
  <c r="Q761" i="3"/>
  <c r="R761" i="3"/>
  <c r="S761" i="3"/>
  <c r="T761" i="3"/>
  <c r="P762" i="3"/>
  <c r="Q762" i="3"/>
  <c r="R762" i="3"/>
  <c r="S762" i="3"/>
  <c r="T762" i="3"/>
  <c r="P763" i="3"/>
  <c r="Q763" i="3"/>
  <c r="R763" i="3"/>
  <c r="S763" i="3"/>
  <c r="T763" i="3"/>
  <c r="P764" i="3"/>
  <c r="Q764" i="3"/>
  <c r="R764" i="3"/>
  <c r="S764" i="3"/>
  <c r="T764" i="3"/>
  <c r="P765" i="3"/>
  <c r="Q765" i="3"/>
  <c r="R765" i="3"/>
  <c r="S765" i="3"/>
  <c r="T765" i="3"/>
  <c r="P766" i="3"/>
  <c r="Q766" i="3"/>
  <c r="R766" i="3"/>
  <c r="S766" i="3"/>
  <c r="T766" i="3"/>
  <c r="P767" i="3"/>
  <c r="Q767" i="3"/>
  <c r="R767" i="3"/>
  <c r="S767" i="3"/>
  <c r="T767" i="3"/>
  <c r="P768" i="3"/>
  <c r="Q768" i="3"/>
  <c r="R768" i="3"/>
  <c r="S768" i="3"/>
  <c r="T768" i="3"/>
  <c r="P769" i="3"/>
  <c r="Q769" i="3"/>
  <c r="R769" i="3"/>
  <c r="S769" i="3"/>
  <c r="T769" i="3"/>
  <c r="P770" i="3"/>
  <c r="Q770" i="3"/>
  <c r="R770" i="3"/>
  <c r="S770" i="3"/>
  <c r="T770" i="3"/>
  <c r="P771" i="3"/>
  <c r="Q771" i="3"/>
  <c r="R771" i="3"/>
  <c r="S771" i="3"/>
  <c r="T771" i="3"/>
  <c r="P772" i="3"/>
  <c r="Q772" i="3"/>
  <c r="R772" i="3"/>
  <c r="S772" i="3"/>
  <c r="T772" i="3"/>
  <c r="P773" i="3"/>
  <c r="Q773" i="3"/>
  <c r="R773" i="3"/>
  <c r="S773" i="3"/>
  <c r="T773" i="3"/>
  <c r="P774" i="3"/>
  <c r="Q774" i="3"/>
  <c r="R774" i="3"/>
  <c r="S774" i="3"/>
  <c r="T774" i="3"/>
  <c r="P775" i="3"/>
  <c r="Q775" i="3"/>
  <c r="R775" i="3"/>
  <c r="S775" i="3"/>
  <c r="T775" i="3"/>
  <c r="P776" i="3"/>
  <c r="Q776" i="3"/>
  <c r="R776" i="3"/>
  <c r="S776" i="3"/>
  <c r="T776" i="3"/>
  <c r="P777" i="3"/>
  <c r="Q777" i="3"/>
  <c r="R777" i="3"/>
  <c r="S777" i="3"/>
  <c r="T777" i="3"/>
  <c r="P778" i="3"/>
  <c r="Q778" i="3"/>
  <c r="R778" i="3"/>
  <c r="S778" i="3"/>
  <c r="T778" i="3"/>
  <c r="P779" i="3"/>
  <c r="Q779" i="3"/>
  <c r="R779" i="3"/>
  <c r="S779" i="3"/>
  <c r="T779" i="3"/>
  <c r="P780" i="3"/>
  <c r="Q780" i="3"/>
  <c r="R780" i="3"/>
  <c r="S780" i="3"/>
  <c r="T780" i="3"/>
  <c r="P781" i="3"/>
  <c r="Q781" i="3"/>
  <c r="R781" i="3"/>
  <c r="S781" i="3"/>
  <c r="T781" i="3"/>
  <c r="P782" i="3"/>
  <c r="Q782" i="3"/>
  <c r="R782" i="3"/>
  <c r="S782" i="3"/>
  <c r="T782" i="3"/>
  <c r="P783" i="3"/>
  <c r="Q783" i="3"/>
  <c r="R783" i="3"/>
  <c r="S783" i="3"/>
  <c r="T783" i="3"/>
  <c r="P784" i="3"/>
  <c r="Q784" i="3"/>
  <c r="R784" i="3"/>
  <c r="S784" i="3"/>
  <c r="T784" i="3"/>
  <c r="P785" i="3"/>
  <c r="Q785" i="3"/>
  <c r="R785" i="3"/>
  <c r="S785" i="3"/>
  <c r="T785" i="3"/>
  <c r="P786" i="3"/>
  <c r="Q786" i="3"/>
  <c r="R786" i="3"/>
  <c r="S786" i="3"/>
  <c r="T786" i="3"/>
  <c r="P787" i="3"/>
  <c r="Q787" i="3"/>
  <c r="R787" i="3"/>
  <c r="S787" i="3"/>
  <c r="T787" i="3"/>
  <c r="P788" i="3"/>
  <c r="Q788" i="3"/>
  <c r="R788" i="3"/>
  <c r="S788" i="3"/>
  <c r="T788" i="3"/>
  <c r="P789" i="3"/>
  <c r="Q789" i="3"/>
  <c r="R789" i="3"/>
  <c r="S789" i="3"/>
  <c r="T789" i="3"/>
  <c r="P790" i="3"/>
  <c r="Q790" i="3"/>
  <c r="R790" i="3"/>
  <c r="S790" i="3"/>
  <c r="T790" i="3"/>
  <c r="P791" i="3"/>
  <c r="Q791" i="3"/>
  <c r="R791" i="3"/>
  <c r="S791" i="3"/>
  <c r="T791" i="3"/>
  <c r="P792" i="3"/>
  <c r="Q792" i="3"/>
  <c r="R792" i="3"/>
  <c r="S792" i="3"/>
  <c r="T792" i="3"/>
  <c r="P793" i="3"/>
  <c r="Q793" i="3"/>
  <c r="R793" i="3"/>
  <c r="S793" i="3"/>
  <c r="T793" i="3"/>
  <c r="P794" i="3"/>
  <c r="Q794" i="3"/>
  <c r="R794" i="3"/>
  <c r="S794" i="3"/>
  <c r="T794" i="3"/>
  <c r="P795" i="3"/>
  <c r="Q795" i="3"/>
  <c r="R795" i="3"/>
  <c r="S795" i="3"/>
  <c r="T795" i="3"/>
  <c r="P796" i="3"/>
  <c r="Q796" i="3"/>
  <c r="R796" i="3"/>
  <c r="S796" i="3"/>
  <c r="T796" i="3"/>
  <c r="P797" i="3"/>
  <c r="Q797" i="3"/>
  <c r="R797" i="3"/>
  <c r="S797" i="3"/>
  <c r="T797" i="3"/>
  <c r="P798" i="3"/>
  <c r="Q798" i="3"/>
  <c r="R798" i="3"/>
  <c r="S798" i="3"/>
  <c r="T798" i="3"/>
  <c r="P799" i="3"/>
  <c r="Q799" i="3"/>
  <c r="R799" i="3"/>
  <c r="S799" i="3"/>
  <c r="T799" i="3"/>
  <c r="P800" i="3"/>
  <c r="Q800" i="3"/>
  <c r="R800" i="3"/>
  <c r="S800" i="3"/>
  <c r="T800" i="3"/>
  <c r="P801" i="3"/>
  <c r="Q801" i="3"/>
  <c r="R801" i="3"/>
  <c r="S801" i="3"/>
  <c r="T801" i="3"/>
  <c r="P802" i="3"/>
  <c r="Q802" i="3"/>
  <c r="R802" i="3"/>
  <c r="S802" i="3"/>
  <c r="T802" i="3"/>
  <c r="P803" i="3"/>
  <c r="Q803" i="3"/>
  <c r="R803" i="3"/>
  <c r="S803" i="3"/>
  <c r="T803" i="3"/>
  <c r="P804" i="3"/>
  <c r="Q804" i="3"/>
  <c r="R804" i="3"/>
  <c r="S804" i="3"/>
  <c r="T804" i="3"/>
  <c r="P805" i="3"/>
  <c r="Q805" i="3"/>
  <c r="R805" i="3"/>
  <c r="S805" i="3"/>
  <c r="T805" i="3"/>
  <c r="P806" i="3"/>
  <c r="Q806" i="3"/>
  <c r="R806" i="3"/>
  <c r="S806" i="3"/>
  <c r="T806" i="3"/>
  <c r="P807" i="3"/>
  <c r="Q807" i="3"/>
  <c r="R807" i="3"/>
  <c r="S807" i="3"/>
  <c r="T807" i="3"/>
  <c r="P808" i="3"/>
  <c r="Q808" i="3"/>
  <c r="R808" i="3"/>
  <c r="S808" i="3"/>
  <c r="T808" i="3"/>
  <c r="P809" i="3"/>
  <c r="Q809" i="3"/>
  <c r="R809" i="3"/>
  <c r="S809" i="3"/>
  <c r="T809" i="3"/>
  <c r="P810" i="3"/>
  <c r="Q810" i="3"/>
  <c r="R810" i="3"/>
  <c r="S810" i="3"/>
  <c r="T810" i="3"/>
  <c r="P811" i="3"/>
  <c r="Q811" i="3"/>
  <c r="R811" i="3"/>
  <c r="S811" i="3"/>
  <c r="T811" i="3"/>
  <c r="P812" i="3"/>
  <c r="Q812" i="3"/>
  <c r="R812" i="3"/>
  <c r="S812" i="3"/>
  <c r="T812" i="3"/>
  <c r="P813" i="3"/>
  <c r="Q813" i="3"/>
  <c r="R813" i="3"/>
  <c r="S813" i="3"/>
  <c r="T813" i="3"/>
  <c r="P814" i="3"/>
  <c r="Q814" i="3"/>
  <c r="R814" i="3"/>
  <c r="S814" i="3"/>
  <c r="T814" i="3"/>
  <c r="P815" i="3"/>
  <c r="Q815" i="3"/>
  <c r="R815" i="3"/>
  <c r="S815" i="3"/>
  <c r="T815" i="3"/>
  <c r="P816" i="3"/>
  <c r="Q816" i="3"/>
  <c r="R816" i="3"/>
  <c r="S816" i="3"/>
  <c r="T816" i="3"/>
  <c r="P817" i="3"/>
  <c r="Q817" i="3"/>
  <c r="R817" i="3"/>
  <c r="S817" i="3"/>
  <c r="T817" i="3"/>
  <c r="P818" i="3"/>
  <c r="Q818" i="3"/>
  <c r="R818" i="3"/>
  <c r="S818" i="3"/>
  <c r="T818" i="3"/>
  <c r="P819" i="3"/>
  <c r="Q819" i="3"/>
  <c r="R819" i="3"/>
  <c r="S819" i="3"/>
  <c r="T819" i="3"/>
  <c r="P820" i="3"/>
  <c r="Q820" i="3"/>
  <c r="R820" i="3"/>
  <c r="S820" i="3"/>
  <c r="T820" i="3"/>
  <c r="P821" i="3"/>
  <c r="Q821" i="3"/>
  <c r="R821" i="3"/>
  <c r="S821" i="3"/>
  <c r="T821" i="3"/>
  <c r="P822" i="3"/>
  <c r="Q822" i="3"/>
  <c r="R822" i="3"/>
  <c r="S822" i="3"/>
  <c r="T822" i="3"/>
  <c r="P823" i="3"/>
  <c r="Q823" i="3"/>
  <c r="R823" i="3"/>
  <c r="S823" i="3"/>
  <c r="T823" i="3"/>
  <c r="P824" i="3"/>
  <c r="Q824" i="3"/>
  <c r="R824" i="3"/>
  <c r="S824" i="3"/>
  <c r="T824" i="3"/>
  <c r="P825" i="3"/>
  <c r="Q825" i="3"/>
  <c r="R825" i="3"/>
  <c r="S825" i="3"/>
  <c r="T825" i="3"/>
  <c r="P826" i="3"/>
  <c r="Q826" i="3"/>
  <c r="R826" i="3"/>
  <c r="S826" i="3"/>
  <c r="T826" i="3"/>
  <c r="P827" i="3"/>
  <c r="Q827" i="3"/>
  <c r="R827" i="3"/>
  <c r="S827" i="3"/>
  <c r="T827" i="3"/>
  <c r="P828" i="3"/>
  <c r="Q828" i="3"/>
  <c r="R828" i="3"/>
  <c r="S828" i="3"/>
  <c r="T828" i="3"/>
  <c r="P829" i="3"/>
  <c r="Q829" i="3"/>
  <c r="R829" i="3"/>
  <c r="S829" i="3"/>
  <c r="T829" i="3"/>
  <c r="P830" i="3"/>
  <c r="Q830" i="3"/>
  <c r="R830" i="3"/>
  <c r="S830" i="3"/>
  <c r="T830" i="3"/>
  <c r="P831" i="3"/>
  <c r="Q831" i="3"/>
  <c r="R831" i="3"/>
  <c r="S831" i="3"/>
  <c r="T831" i="3"/>
  <c r="P832" i="3"/>
  <c r="Q832" i="3"/>
  <c r="R832" i="3"/>
  <c r="S832" i="3"/>
  <c r="T832" i="3"/>
  <c r="P833" i="3"/>
  <c r="Q833" i="3"/>
  <c r="R833" i="3"/>
  <c r="S833" i="3"/>
  <c r="T833" i="3"/>
  <c r="P834" i="3"/>
  <c r="Q834" i="3"/>
  <c r="R834" i="3"/>
  <c r="S834" i="3"/>
  <c r="T834" i="3"/>
  <c r="P835" i="3"/>
  <c r="Q835" i="3"/>
  <c r="R835" i="3"/>
  <c r="S835" i="3"/>
  <c r="T835" i="3"/>
  <c r="P836" i="3"/>
  <c r="Q836" i="3"/>
  <c r="R836" i="3"/>
  <c r="S836" i="3"/>
  <c r="T836" i="3"/>
  <c r="P837" i="3"/>
  <c r="Q837" i="3"/>
  <c r="R837" i="3"/>
  <c r="S837" i="3"/>
  <c r="T837" i="3"/>
  <c r="P838" i="3"/>
  <c r="Q838" i="3"/>
  <c r="R838" i="3"/>
  <c r="S838" i="3"/>
  <c r="T838" i="3"/>
  <c r="P839" i="3"/>
  <c r="Q839" i="3"/>
  <c r="R839" i="3"/>
  <c r="S839" i="3"/>
  <c r="T839" i="3"/>
  <c r="P840" i="3"/>
  <c r="Q840" i="3"/>
  <c r="R840" i="3"/>
  <c r="S840" i="3"/>
  <c r="T840" i="3"/>
  <c r="P841" i="3"/>
  <c r="Q841" i="3"/>
  <c r="R841" i="3"/>
  <c r="S841" i="3"/>
  <c r="T841" i="3"/>
  <c r="P842" i="3"/>
  <c r="Q842" i="3"/>
  <c r="R842" i="3"/>
  <c r="S842" i="3"/>
  <c r="T842" i="3"/>
  <c r="P843" i="3"/>
  <c r="Q843" i="3"/>
  <c r="R843" i="3"/>
  <c r="S843" i="3"/>
  <c r="T843" i="3"/>
  <c r="P844" i="3"/>
  <c r="Q844" i="3"/>
  <c r="R844" i="3"/>
  <c r="S844" i="3"/>
  <c r="T844" i="3"/>
  <c r="P845" i="3"/>
  <c r="Q845" i="3"/>
  <c r="R845" i="3"/>
  <c r="S845" i="3"/>
  <c r="T845" i="3"/>
  <c r="P846" i="3"/>
  <c r="Q846" i="3"/>
  <c r="R846" i="3"/>
  <c r="S846" i="3"/>
  <c r="T846" i="3"/>
  <c r="P847" i="3"/>
  <c r="Q847" i="3"/>
  <c r="R847" i="3"/>
  <c r="S847" i="3"/>
  <c r="T847" i="3"/>
  <c r="P848" i="3"/>
  <c r="Q848" i="3"/>
  <c r="R848" i="3"/>
  <c r="S848" i="3"/>
  <c r="T848" i="3"/>
  <c r="P849" i="3"/>
  <c r="Q849" i="3"/>
  <c r="R849" i="3"/>
  <c r="S849" i="3"/>
  <c r="T849" i="3"/>
  <c r="P850" i="3"/>
  <c r="Q850" i="3"/>
  <c r="R850" i="3"/>
  <c r="S850" i="3"/>
  <c r="T850" i="3"/>
  <c r="P851" i="3"/>
  <c r="Q851" i="3"/>
  <c r="R851" i="3"/>
  <c r="S851" i="3"/>
  <c r="T851" i="3"/>
  <c r="P852" i="3"/>
  <c r="Q852" i="3"/>
  <c r="R852" i="3"/>
  <c r="S852" i="3"/>
  <c r="T852" i="3"/>
  <c r="P853" i="3"/>
  <c r="Q853" i="3"/>
  <c r="R853" i="3"/>
  <c r="S853" i="3"/>
  <c r="T853" i="3"/>
  <c r="P854" i="3"/>
  <c r="Q854" i="3"/>
  <c r="R854" i="3"/>
  <c r="S854" i="3"/>
  <c r="T854" i="3"/>
  <c r="P855" i="3"/>
  <c r="Q855" i="3"/>
  <c r="R855" i="3"/>
  <c r="S855" i="3"/>
  <c r="T855" i="3"/>
  <c r="P856" i="3"/>
  <c r="Q856" i="3"/>
  <c r="R856" i="3"/>
  <c r="S856" i="3"/>
  <c r="T856" i="3"/>
  <c r="P857" i="3"/>
  <c r="Q857" i="3"/>
  <c r="R857" i="3"/>
  <c r="S857" i="3"/>
  <c r="T857" i="3"/>
  <c r="P858" i="3"/>
  <c r="Q858" i="3"/>
  <c r="R858" i="3"/>
  <c r="S858" i="3"/>
  <c r="T858" i="3"/>
  <c r="P859" i="3"/>
  <c r="Q859" i="3"/>
  <c r="R859" i="3"/>
  <c r="S859" i="3"/>
  <c r="T859" i="3"/>
  <c r="P860" i="3"/>
  <c r="Q860" i="3"/>
  <c r="R860" i="3"/>
  <c r="S860" i="3"/>
  <c r="T860" i="3"/>
  <c r="P861" i="3"/>
  <c r="Q861" i="3"/>
  <c r="R861" i="3"/>
  <c r="S861" i="3"/>
  <c r="T861" i="3"/>
  <c r="P862" i="3"/>
  <c r="Q862" i="3"/>
  <c r="R862" i="3"/>
  <c r="S862" i="3"/>
  <c r="T862" i="3"/>
  <c r="P863" i="3"/>
  <c r="Q863" i="3"/>
  <c r="R863" i="3"/>
  <c r="S863" i="3"/>
  <c r="T863" i="3"/>
  <c r="P864" i="3"/>
  <c r="Q864" i="3"/>
  <c r="R864" i="3"/>
  <c r="S864" i="3"/>
  <c r="T864" i="3"/>
  <c r="P865" i="3"/>
  <c r="Q865" i="3"/>
  <c r="R865" i="3"/>
  <c r="S865" i="3"/>
  <c r="T865" i="3"/>
  <c r="P866" i="3"/>
  <c r="Q866" i="3"/>
  <c r="R866" i="3"/>
  <c r="S866" i="3"/>
  <c r="T866" i="3"/>
  <c r="P867" i="3"/>
  <c r="Q867" i="3"/>
  <c r="R867" i="3"/>
  <c r="S867" i="3"/>
  <c r="T867" i="3"/>
  <c r="P868" i="3"/>
  <c r="Q868" i="3"/>
  <c r="R868" i="3"/>
  <c r="S868" i="3"/>
  <c r="T868" i="3"/>
  <c r="P869" i="3"/>
  <c r="Q869" i="3"/>
  <c r="R869" i="3"/>
  <c r="S869" i="3"/>
  <c r="T869" i="3"/>
  <c r="P870" i="3"/>
  <c r="Q870" i="3"/>
  <c r="R870" i="3"/>
  <c r="S870" i="3"/>
  <c r="T870" i="3"/>
  <c r="P871" i="3"/>
  <c r="Q871" i="3"/>
  <c r="R871" i="3"/>
  <c r="S871" i="3"/>
  <c r="T871" i="3"/>
  <c r="P872" i="3"/>
  <c r="Q872" i="3"/>
  <c r="R872" i="3"/>
  <c r="S872" i="3"/>
  <c r="T872" i="3"/>
  <c r="P873" i="3"/>
  <c r="Q873" i="3"/>
  <c r="R873" i="3"/>
  <c r="S873" i="3"/>
  <c r="T873" i="3"/>
  <c r="P874" i="3"/>
  <c r="Q874" i="3"/>
  <c r="R874" i="3"/>
  <c r="S874" i="3"/>
  <c r="T874" i="3"/>
  <c r="P875" i="3"/>
  <c r="Q875" i="3"/>
  <c r="R875" i="3"/>
  <c r="S875" i="3"/>
  <c r="T875" i="3"/>
  <c r="P876" i="3"/>
  <c r="Q876" i="3"/>
  <c r="R876" i="3"/>
  <c r="S876" i="3"/>
  <c r="T876" i="3"/>
  <c r="P877" i="3"/>
  <c r="Q877" i="3"/>
  <c r="R877" i="3"/>
  <c r="S877" i="3"/>
  <c r="T877" i="3"/>
  <c r="P878" i="3"/>
  <c r="Q878" i="3"/>
  <c r="R878" i="3"/>
  <c r="S878" i="3"/>
  <c r="T878" i="3"/>
  <c r="P879" i="3"/>
  <c r="Q879" i="3"/>
  <c r="R879" i="3"/>
  <c r="S879" i="3"/>
  <c r="T879" i="3"/>
  <c r="P880" i="3"/>
  <c r="Q880" i="3"/>
  <c r="R880" i="3"/>
  <c r="S880" i="3"/>
  <c r="T880" i="3"/>
  <c r="P881" i="3"/>
  <c r="Q881" i="3"/>
  <c r="R881" i="3"/>
  <c r="S881" i="3"/>
  <c r="T881" i="3"/>
  <c r="P882" i="3"/>
  <c r="Q882" i="3"/>
  <c r="R882" i="3"/>
  <c r="S882" i="3"/>
  <c r="T882" i="3"/>
  <c r="P883" i="3"/>
  <c r="Q883" i="3"/>
  <c r="R883" i="3"/>
  <c r="S883" i="3"/>
  <c r="T883" i="3"/>
  <c r="P884" i="3"/>
  <c r="Q884" i="3"/>
  <c r="R884" i="3"/>
  <c r="S884" i="3"/>
  <c r="T884" i="3"/>
  <c r="P885" i="3"/>
  <c r="Q885" i="3"/>
  <c r="R885" i="3"/>
  <c r="S885" i="3"/>
  <c r="T885" i="3"/>
  <c r="P886" i="3"/>
  <c r="Q886" i="3"/>
  <c r="R886" i="3"/>
  <c r="S886" i="3"/>
  <c r="T886" i="3"/>
  <c r="P887" i="3"/>
  <c r="Q887" i="3"/>
  <c r="R887" i="3"/>
  <c r="S887" i="3"/>
  <c r="T887" i="3"/>
  <c r="P888" i="3"/>
  <c r="Q888" i="3"/>
  <c r="R888" i="3"/>
  <c r="S888" i="3"/>
  <c r="T888" i="3"/>
  <c r="P889" i="3"/>
  <c r="Q889" i="3"/>
  <c r="R889" i="3"/>
  <c r="S889" i="3"/>
  <c r="T889" i="3"/>
  <c r="P890" i="3"/>
  <c r="Q890" i="3"/>
  <c r="R890" i="3"/>
  <c r="S890" i="3"/>
  <c r="T890" i="3"/>
  <c r="P891" i="3"/>
  <c r="Q891" i="3"/>
  <c r="R891" i="3"/>
  <c r="S891" i="3"/>
  <c r="T891" i="3"/>
  <c r="P892" i="3"/>
  <c r="Q892" i="3"/>
  <c r="R892" i="3"/>
  <c r="S892" i="3"/>
  <c r="T892" i="3"/>
  <c r="P893" i="3"/>
  <c r="Q893" i="3"/>
  <c r="R893" i="3"/>
  <c r="S893" i="3"/>
  <c r="T893" i="3"/>
  <c r="P894" i="3"/>
  <c r="Q894" i="3"/>
  <c r="R894" i="3"/>
  <c r="S894" i="3"/>
  <c r="T894" i="3"/>
  <c r="P895" i="3"/>
  <c r="Q895" i="3"/>
  <c r="R895" i="3"/>
  <c r="S895" i="3"/>
  <c r="T895" i="3"/>
  <c r="P896" i="3"/>
  <c r="Q896" i="3"/>
  <c r="R896" i="3"/>
  <c r="S896" i="3"/>
  <c r="T896" i="3"/>
  <c r="P897" i="3"/>
  <c r="Q897" i="3"/>
  <c r="R897" i="3"/>
  <c r="S897" i="3"/>
  <c r="T897" i="3"/>
  <c r="P898" i="3"/>
  <c r="Q898" i="3"/>
  <c r="R898" i="3"/>
  <c r="S898" i="3"/>
  <c r="T898" i="3"/>
  <c r="P899" i="3"/>
  <c r="Q899" i="3"/>
  <c r="R899" i="3"/>
  <c r="S899" i="3"/>
  <c r="T899" i="3"/>
  <c r="P900" i="3"/>
  <c r="Q900" i="3"/>
  <c r="R900" i="3"/>
  <c r="S900" i="3"/>
  <c r="T900" i="3"/>
  <c r="P901" i="3"/>
  <c r="Q901" i="3"/>
  <c r="R901" i="3"/>
  <c r="S901" i="3"/>
  <c r="T901" i="3"/>
  <c r="P902" i="3"/>
  <c r="Q902" i="3"/>
  <c r="R902" i="3"/>
  <c r="S902" i="3"/>
  <c r="T902" i="3"/>
  <c r="P903" i="3"/>
  <c r="Q903" i="3"/>
  <c r="R903" i="3"/>
  <c r="S903" i="3"/>
  <c r="T903" i="3"/>
  <c r="P904" i="3"/>
  <c r="Q904" i="3"/>
  <c r="R904" i="3"/>
  <c r="S904" i="3"/>
  <c r="T904" i="3"/>
  <c r="P905" i="3"/>
  <c r="Q905" i="3"/>
  <c r="R905" i="3"/>
  <c r="S905" i="3"/>
  <c r="T905" i="3"/>
  <c r="P906" i="3"/>
  <c r="Q906" i="3"/>
  <c r="R906" i="3"/>
  <c r="S906" i="3"/>
  <c r="T906" i="3"/>
  <c r="P907" i="3"/>
  <c r="Q907" i="3"/>
  <c r="R907" i="3"/>
  <c r="S907" i="3"/>
  <c r="T907" i="3"/>
  <c r="P908" i="3"/>
  <c r="Q908" i="3"/>
  <c r="R908" i="3"/>
  <c r="S908" i="3"/>
  <c r="T908" i="3"/>
  <c r="P909" i="3"/>
  <c r="Q909" i="3"/>
  <c r="R909" i="3"/>
  <c r="S909" i="3"/>
  <c r="T909" i="3"/>
  <c r="P910" i="3"/>
  <c r="Q910" i="3"/>
  <c r="R910" i="3"/>
  <c r="S910" i="3"/>
  <c r="T910" i="3"/>
  <c r="P911" i="3"/>
  <c r="Q911" i="3"/>
  <c r="R911" i="3"/>
  <c r="S911" i="3"/>
  <c r="T911" i="3"/>
  <c r="P912" i="3"/>
  <c r="Q912" i="3"/>
  <c r="R912" i="3"/>
  <c r="S912" i="3"/>
  <c r="T912" i="3"/>
  <c r="P913" i="3"/>
  <c r="Q913" i="3"/>
  <c r="R913" i="3"/>
  <c r="S913" i="3"/>
  <c r="T913" i="3"/>
  <c r="P914" i="3"/>
  <c r="Q914" i="3"/>
  <c r="R914" i="3"/>
  <c r="S914" i="3"/>
  <c r="T914" i="3"/>
  <c r="P915" i="3"/>
  <c r="Q915" i="3"/>
  <c r="R915" i="3"/>
  <c r="S915" i="3"/>
  <c r="T915" i="3"/>
  <c r="P916" i="3"/>
  <c r="Q916" i="3"/>
  <c r="R916" i="3"/>
  <c r="S916" i="3"/>
  <c r="T916" i="3"/>
  <c r="P917" i="3"/>
  <c r="Q917" i="3"/>
  <c r="R917" i="3"/>
  <c r="S917" i="3"/>
  <c r="T917" i="3"/>
  <c r="P918" i="3"/>
  <c r="Q918" i="3"/>
  <c r="R918" i="3"/>
  <c r="S918" i="3"/>
  <c r="T918" i="3"/>
  <c r="P919" i="3"/>
  <c r="Q919" i="3"/>
  <c r="R919" i="3"/>
  <c r="S919" i="3"/>
  <c r="T919" i="3"/>
  <c r="P920" i="3"/>
  <c r="Q920" i="3"/>
  <c r="R920" i="3"/>
  <c r="S920" i="3"/>
  <c r="T920" i="3"/>
  <c r="P921" i="3"/>
  <c r="Q921" i="3"/>
  <c r="R921" i="3"/>
  <c r="S921" i="3"/>
  <c r="T921" i="3"/>
  <c r="P922" i="3"/>
  <c r="Q922" i="3"/>
  <c r="R922" i="3"/>
  <c r="S922" i="3"/>
  <c r="T922" i="3"/>
  <c r="P923" i="3"/>
  <c r="Q923" i="3"/>
  <c r="R923" i="3"/>
  <c r="S923" i="3"/>
  <c r="T923" i="3"/>
  <c r="P924" i="3"/>
  <c r="Q924" i="3"/>
  <c r="R924" i="3"/>
  <c r="S924" i="3"/>
  <c r="T924" i="3"/>
  <c r="P925" i="3"/>
  <c r="Q925" i="3"/>
  <c r="R925" i="3"/>
  <c r="S925" i="3"/>
  <c r="T925" i="3"/>
  <c r="P926" i="3"/>
  <c r="Q926" i="3"/>
  <c r="R926" i="3"/>
  <c r="S926" i="3"/>
  <c r="T926" i="3"/>
  <c r="P927" i="3"/>
  <c r="Q927" i="3"/>
  <c r="R927" i="3"/>
  <c r="S927" i="3"/>
  <c r="T927" i="3"/>
  <c r="P928" i="3"/>
  <c r="Q928" i="3"/>
  <c r="R928" i="3"/>
  <c r="S928" i="3"/>
  <c r="T928" i="3"/>
  <c r="P929" i="3"/>
  <c r="Q929" i="3"/>
  <c r="R929" i="3"/>
  <c r="S929" i="3"/>
  <c r="T929" i="3"/>
  <c r="P930" i="3"/>
  <c r="Q930" i="3"/>
  <c r="R930" i="3"/>
  <c r="S930" i="3"/>
  <c r="T930" i="3"/>
  <c r="P931" i="3"/>
  <c r="Q931" i="3"/>
  <c r="R931" i="3"/>
  <c r="S931" i="3"/>
  <c r="T931" i="3"/>
  <c r="P932" i="3"/>
  <c r="Q932" i="3"/>
  <c r="R932" i="3"/>
  <c r="S932" i="3"/>
  <c r="T932" i="3"/>
  <c r="P933" i="3"/>
  <c r="Q933" i="3"/>
  <c r="R933" i="3"/>
  <c r="S933" i="3"/>
  <c r="T933" i="3"/>
  <c r="P934" i="3"/>
  <c r="Q934" i="3"/>
  <c r="R934" i="3"/>
  <c r="S934" i="3"/>
  <c r="T934" i="3"/>
  <c r="P935" i="3"/>
  <c r="Q935" i="3"/>
  <c r="R935" i="3"/>
  <c r="S935" i="3"/>
  <c r="T935" i="3"/>
  <c r="P936" i="3"/>
  <c r="Q936" i="3"/>
  <c r="R936" i="3"/>
  <c r="S936" i="3"/>
  <c r="T936" i="3"/>
  <c r="P937" i="3"/>
  <c r="Q937" i="3"/>
  <c r="R937" i="3"/>
  <c r="S937" i="3"/>
  <c r="T937" i="3"/>
  <c r="P938" i="3"/>
  <c r="Q938" i="3"/>
  <c r="R938" i="3"/>
  <c r="S938" i="3"/>
  <c r="T938" i="3"/>
  <c r="P939" i="3"/>
  <c r="Q939" i="3"/>
  <c r="R939" i="3"/>
  <c r="S939" i="3"/>
  <c r="T939" i="3"/>
  <c r="P940" i="3"/>
  <c r="Q940" i="3"/>
  <c r="R940" i="3"/>
  <c r="S940" i="3"/>
  <c r="T940" i="3"/>
  <c r="P941" i="3"/>
  <c r="Q941" i="3"/>
  <c r="R941" i="3"/>
  <c r="S941" i="3"/>
  <c r="T941" i="3"/>
  <c r="P942" i="3"/>
  <c r="Q942" i="3"/>
  <c r="R942" i="3"/>
  <c r="S942" i="3"/>
  <c r="T942" i="3"/>
  <c r="P943" i="3"/>
  <c r="Q943" i="3"/>
  <c r="R943" i="3"/>
  <c r="S943" i="3"/>
  <c r="T943" i="3"/>
  <c r="P944" i="3"/>
  <c r="Q944" i="3"/>
  <c r="R944" i="3"/>
  <c r="S944" i="3"/>
  <c r="T944" i="3"/>
  <c r="P945" i="3"/>
  <c r="Q945" i="3"/>
  <c r="R945" i="3"/>
  <c r="S945" i="3"/>
  <c r="T945" i="3"/>
  <c r="P946" i="3"/>
  <c r="Q946" i="3"/>
  <c r="R946" i="3"/>
  <c r="S946" i="3"/>
  <c r="T946" i="3"/>
  <c r="P947" i="3"/>
  <c r="Q947" i="3"/>
  <c r="R947" i="3"/>
  <c r="S947" i="3"/>
  <c r="T947" i="3"/>
  <c r="P948" i="3"/>
  <c r="Q948" i="3"/>
  <c r="R948" i="3"/>
  <c r="S948" i="3"/>
  <c r="T948" i="3"/>
  <c r="P949" i="3"/>
  <c r="Q949" i="3"/>
  <c r="R949" i="3"/>
  <c r="S949" i="3"/>
  <c r="T949" i="3"/>
  <c r="P950" i="3"/>
  <c r="Q950" i="3"/>
  <c r="R950" i="3"/>
  <c r="S950" i="3"/>
  <c r="T950" i="3"/>
  <c r="P951" i="3"/>
  <c r="Q951" i="3"/>
  <c r="R951" i="3"/>
  <c r="S951" i="3"/>
  <c r="T951" i="3"/>
  <c r="P952" i="3"/>
  <c r="Q952" i="3"/>
  <c r="R952" i="3"/>
  <c r="S952" i="3"/>
  <c r="T952" i="3"/>
  <c r="P953" i="3"/>
  <c r="Q953" i="3"/>
  <c r="R953" i="3"/>
  <c r="S953" i="3"/>
  <c r="T953" i="3"/>
  <c r="P954" i="3"/>
  <c r="Q954" i="3"/>
  <c r="R954" i="3"/>
  <c r="S954" i="3"/>
  <c r="T954" i="3"/>
  <c r="P955" i="3"/>
  <c r="Q955" i="3"/>
  <c r="R955" i="3"/>
  <c r="S955" i="3"/>
  <c r="T955" i="3"/>
  <c r="P956" i="3"/>
  <c r="Q956" i="3"/>
  <c r="R956" i="3"/>
  <c r="S956" i="3"/>
  <c r="T956" i="3"/>
  <c r="P957" i="3"/>
  <c r="Q957" i="3"/>
  <c r="R957" i="3"/>
  <c r="S957" i="3"/>
  <c r="T957" i="3"/>
  <c r="P958" i="3"/>
  <c r="Q958" i="3"/>
  <c r="R958" i="3"/>
  <c r="S958" i="3"/>
  <c r="T958" i="3"/>
  <c r="P959" i="3"/>
  <c r="Q959" i="3"/>
  <c r="R959" i="3"/>
  <c r="S959" i="3"/>
  <c r="T959" i="3"/>
  <c r="P960" i="3"/>
  <c r="Q960" i="3"/>
  <c r="R960" i="3"/>
  <c r="S960" i="3"/>
  <c r="T960" i="3"/>
  <c r="P961" i="3"/>
  <c r="Q961" i="3"/>
  <c r="R961" i="3"/>
  <c r="S961" i="3"/>
  <c r="T961" i="3"/>
  <c r="P962" i="3"/>
  <c r="Q962" i="3"/>
  <c r="R962" i="3"/>
  <c r="S962" i="3"/>
  <c r="T962" i="3"/>
  <c r="P963" i="3"/>
  <c r="Q963" i="3"/>
  <c r="R963" i="3"/>
  <c r="S963" i="3"/>
  <c r="T963" i="3"/>
  <c r="P964" i="3"/>
  <c r="Q964" i="3"/>
  <c r="R964" i="3"/>
  <c r="S964" i="3"/>
  <c r="T964" i="3"/>
  <c r="P965" i="3"/>
  <c r="Q965" i="3"/>
  <c r="R965" i="3"/>
  <c r="S965" i="3"/>
  <c r="T965" i="3"/>
  <c r="P966" i="3"/>
  <c r="Q966" i="3"/>
  <c r="R966" i="3"/>
  <c r="S966" i="3"/>
  <c r="T966" i="3"/>
  <c r="P967" i="3"/>
  <c r="Q967" i="3"/>
  <c r="R967" i="3"/>
  <c r="S967" i="3"/>
  <c r="T967" i="3"/>
  <c r="P968" i="3"/>
  <c r="Q968" i="3"/>
  <c r="R968" i="3"/>
  <c r="S968" i="3"/>
  <c r="T968" i="3"/>
  <c r="P969" i="3"/>
  <c r="Q969" i="3"/>
  <c r="R969" i="3"/>
  <c r="S969" i="3"/>
  <c r="T969" i="3"/>
  <c r="P970" i="3"/>
  <c r="Q970" i="3"/>
  <c r="R970" i="3"/>
  <c r="S970" i="3"/>
  <c r="T970" i="3"/>
  <c r="P971" i="3"/>
  <c r="Q971" i="3"/>
  <c r="R971" i="3"/>
  <c r="S971" i="3"/>
  <c r="T971" i="3"/>
  <c r="P972" i="3"/>
  <c r="Q972" i="3"/>
  <c r="R972" i="3"/>
  <c r="S972" i="3"/>
  <c r="T972" i="3"/>
  <c r="P973" i="3"/>
  <c r="Q973" i="3"/>
  <c r="R973" i="3"/>
  <c r="S973" i="3"/>
  <c r="T973" i="3"/>
  <c r="P974" i="3"/>
  <c r="Q974" i="3"/>
  <c r="R974" i="3"/>
  <c r="S974" i="3"/>
  <c r="T974" i="3"/>
  <c r="P975" i="3"/>
  <c r="Q975" i="3"/>
  <c r="R975" i="3"/>
  <c r="S975" i="3"/>
  <c r="T975" i="3"/>
  <c r="P976" i="3"/>
  <c r="Q976" i="3"/>
  <c r="R976" i="3"/>
  <c r="S976" i="3"/>
  <c r="T976" i="3"/>
  <c r="P977" i="3"/>
  <c r="Q977" i="3"/>
  <c r="R977" i="3"/>
  <c r="S977" i="3"/>
  <c r="T977" i="3"/>
  <c r="P978" i="3"/>
  <c r="Q978" i="3"/>
  <c r="R978" i="3"/>
  <c r="S978" i="3"/>
  <c r="T978" i="3"/>
  <c r="P979" i="3"/>
  <c r="Q979" i="3"/>
  <c r="R979" i="3"/>
  <c r="S979" i="3"/>
  <c r="T979" i="3"/>
  <c r="P980" i="3"/>
  <c r="Q980" i="3"/>
  <c r="R980" i="3"/>
  <c r="S980" i="3"/>
  <c r="T980" i="3"/>
  <c r="P981" i="3"/>
  <c r="Q981" i="3"/>
  <c r="R981" i="3"/>
  <c r="S981" i="3"/>
  <c r="T981" i="3"/>
  <c r="P982" i="3"/>
  <c r="Q982" i="3"/>
  <c r="R982" i="3"/>
  <c r="S982" i="3"/>
  <c r="T982" i="3"/>
  <c r="P983" i="3"/>
  <c r="Q983" i="3"/>
  <c r="R983" i="3"/>
  <c r="S983" i="3"/>
  <c r="T983" i="3"/>
  <c r="P984" i="3"/>
  <c r="Q984" i="3"/>
  <c r="R984" i="3"/>
  <c r="S984" i="3"/>
  <c r="T984" i="3"/>
  <c r="P985" i="3"/>
  <c r="Q985" i="3"/>
  <c r="R985" i="3"/>
  <c r="S985" i="3"/>
  <c r="T985" i="3"/>
  <c r="P986" i="3"/>
  <c r="Q986" i="3"/>
  <c r="R986" i="3"/>
  <c r="S986" i="3"/>
  <c r="T986" i="3"/>
  <c r="P987" i="3"/>
  <c r="Q987" i="3"/>
  <c r="R987" i="3"/>
  <c r="S987" i="3"/>
  <c r="T987" i="3"/>
  <c r="P988" i="3"/>
  <c r="Q988" i="3"/>
  <c r="R988" i="3"/>
  <c r="S988" i="3"/>
  <c r="T988" i="3"/>
  <c r="P989" i="3"/>
  <c r="Q989" i="3"/>
  <c r="R989" i="3"/>
  <c r="S989" i="3"/>
  <c r="T989" i="3"/>
  <c r="P990" i="3"/>
  <c r="Q990" i="3"/>
  <c r="R990" i="3"/>
  <c r="S990" i="3"/>
  <c r="T990" i="3"/>
  <c r="P991" i="3"/>
  <c r="Q991" i="3"/>
  <c r="R991" i="3"/>
  <c r="S991" i="3"/>
  <c r="T991" i="3"/>
  <c r="P992" i="3"/>
  <c r="Q992" i="3"/>
  <c r="R992" i="3"/>
  <c r="S992" i="3"/>
  <c r="T992" i="3"/>
  <c r="P993" i="3"/>
  <c r="Q993" i="3"/>
  <c r="R993" i="3"/>
  <c r="S993" i="3"/>
  <c r="T993" i="3"/>
  <c r="P994" i="3"/>
  <c r="Q994" i="3"/>
  <c r="R994" i="3"/>
  <c r="S994" i="3"/>
  <c r="T994" i="3"/>
  <c r="P995" i="3"/>
  <c r="Q995" i="3"/>
  <c r="R995" i="3"/>
  <c r="S995" i="3"/>
  <c r="T995" i="3"/>
  <c r="P996" i="3"/>
  <c r="Q996" i="3"/>
  <c r="R996" i="3"/>
  <c r="S996" i="3"/>
  <c r="T996" i="3"/>
  <c r="P997" i="3"/>
  <c r="Q997" i="3"/>
  <c r="R997" i="3"/>
  <c r="S997" i="3"/>
  <c r="T997" i="3"/>
  <c r="P998" i="3"/>
  <c r="Q998" i="3"/>
  <c r="R998" i="3"/>
  <c r="S998" i="3"/>
  <c r="T998" i="3"/>
  <c r="P999" i="3"/>
  <c r="Q999" i="3"/>
  <c r="R999" i="3"/>
  <c r="S999" i="3"/>
  <c r="T999" i="3"/>
  <c r="P1000" i="3"/>
  <c r="Q1000" i="3"/>
  <c r="R1000" i="3"/>
  <c r="S1000" i="3"/>
  <c r="T1000" i="3"/>
  <c r="P1001" i="3"/>
  <c r="Q1001" i="3"/>
  <c r="R1001" i="3"/>
  <c r="S1001" i="3"/>
  <c r="T1001" i="3"/>
  <c r="P1002" i="3"/>
  <c r="Q1002" i="3"/>
  <c r="R1002" i="3"/>
  <c r="S1002" i="3"/>
  <c r="T1002" i="3"/>
  <c r="P1003" i="3"/>
  <c r="Q1003" i="3"/>
  <c r="R1003" i="3"/>
  <c r="S1003" i="3"/>
  <c r="T1003" i="3"/>
  <c r="P1004" i="3"/>
  <c r="Q1004" i="3"/>
  <c r="R1004" i="3"/>
  <c r="S1004" i="3"/>
  <c r="T1004" i="3"/>
  <c r="P1005" i="3"/>
  <c r="Q1005" i="3"/>
  <c r="R1005" i="3"/>
  <c r="S1005" i="3"/>
  <c r="T1005" i="3"/>
  <c r="P1006" i="3"/>
  <c r="Q1006" i="3"/>
  <c r="R1006" i="3"/>
  <c r="S1006" i="3"/>
  <c r="T1006" i="3"/>
  <c r="P1007" i="3"/>
  <c r="Q1007" i="3"/>
  <c r="R1007" i="3"/>
  <c r="S1007" i="3"/>
  <c r="T1007" i="3"/>
  <c r="P1008" i="3"/>
  <c r="Q1008" i="3"/>
  <c r="R1008" i="3"/>
  <c r="S1008" i="3"/>
  <c r="T1008" i="3"/>
  <c r="P1009" i="3"/>
  <c r="Q1009" i="3"/>
  <c r="R1009" i="3"/>
  <c r="S1009" i="3"/>
  <c r="T1009" i="3"/>
  <c r="P1010" i="3"/>
  <c r="Q1010" i="3"/>
  <c r="R1010" i="3"/>
  <c r="S1010" i="3"/>
  <c r="T1010" i="3"/>
  <c r="P1011" i="3"/>
  <c r="Q1011" i="3"/>
  <c r="R1011" i="3"/>
  <c r="S1011" i="3"/>
  <c r="T1011" i="3"/>
  <c r="P1012" i="3"/>
  <c r="Q1012" i="3"/>
  <c r="R1012" i="3"/>
  <c r="S1012" i="3"/>
  <c r="T1012" i="3"/>
  <c r="P1013" i="3"/>
  <c r="Q1013" i="3"/>
  <c r="R1013" i="3"/>
  <c r="S1013" i="3"/>
  <c r="T1013" i="3"/>
  <c r="P1014" i="3"/>
  <c r="Q1014" i="3"/>
  <c r="R1014" i="3"/>
  <c r="S1014" i="3"/>
  <c r="T1014" i="3"/>
  <c r="P1015" i="3"/>
  <c r="Q1015" i="3"/>
  <c r="R1015" i="3"/>
  <c r="S1015" i="3"/>
  <c r="T1015" i="3"/>
  <c r="P1016" i="3"/>
  <c r="Q1016" i="3"/>
  <c r="R1016" i="3"/>
  <c r="S1016" i="3"/>
  <c r="T1016" i="3"/>
  <c r="P1017" i="3"/>
  <c r="Q1017" i="3"/>
  <c r="R1017" i="3"/>
  <c r="S1017" i="3"/>
  <c r="T1017" i="3"/>
  <c r="P1018" i="3"/>
  <c r="Q1018" i="3"/>
  <c r="R1018" i="3"/>
  <c r="S1018" i="3"/>
  <c r="T1018" i="3"/>
  <c r="P1019" i="3"/>
  <c r="Q1019" i="3"/>
  <c r="R1019" i="3"/>
  <c r="S1019" i="3"/>
  <c r="T1019" i="3"/>
  <c r="P1020" i="3"/>
  <c r="Q1020" i="3"/>
  <c r="R1020" i="3"/>
  <c r="S1020" i="3"/>
  <c r="T1020" i="3"/>
  <c r="P1021" i="3"/>
  <c r="Q1021" i="3"/>
  <c r="R1021" i="3"/>
  <c r="S1021" i="3"/>
  <c r="T1021" i="3"/>
  <c r="P1022" i="3"/>
  <c r="Q1022" i="3"/>
  <c r="R1022" i="3"/>
  <c r="S1022" i="3"/>
  <c r="T1022" i="3"/>
  <c r="P1023" i="3"/>
  <c r="Q1023" i="3"/>
  <c r="R1023" i="3"/>
  <c r="S1023" i="3"/>
  <c r="T1023" i="3"/>
  <c r="P1024" i="3"/>
  <c r="Q1024" i="3"/>
  <c r="R1024" i="3"/>
  <c r="S1024" i="3"/>
  <c r="T1024" i="3"/>
  <c r="P1025" i="3"/>
  <c r="Q1025" i="3"/>
  <c r="R1025" i="3"/>
  <c r="S1025" i="3"/>
  <c r="T1025" i="3"/>
  <c r="P1026" i="3"/>
  <c r="Q1026" i="3"/>
  <c r="R1026" i="3"/>
  <c r="S1026" i="3"/>
  <c r="T1026" i="3"/>
  <c r="P1027" i="3"/>
  <c r="Q1027" i="3"/>
  <c r="R1027" i="3"/>
  <c r="S1027" i="3"/>
  <c r="T1027" i="3"/>
  <c r="P1028" i="3"/>
  <c r="Q1028" i="3"/>
  <c r="R1028" i="3"/>
  <c r="S1028" i="3"/>
  <c r="T1028" i="3"/>
  <c r="P1029" i="3"/>
  <c r="Q1029" i="3"/>
  <c r="R1029" i="3"/>
  <c r="S1029" i="3"/>
  <c r="T1029" i="3"/>
  <c r="P1030" i="3"/>
  <c r="Q1030" i="3"/>
  <c r="R1030" i="3"/>
  <c r="S1030" i="3"/>
  <c r="T1030" i="3"/>
  <c r="P1031" i="3"/>
  <c r="Q1031" i="3"/>
  <c r="R1031" i="3"/>
  <c r="S1031" i="3"/>
  <c r="T1031" i="3"/>
  <c r="P1032" i="3"/>
  <c r="Q1032" i="3"/>
  <c r="R1032" i="3"/>
  <c r="S1032" i="3"/>
  <c r="T1032" i="3"/>
  <c r="P1033" i="3"/>
  <c r="Q1033" i="3"/>
  <c r="R1033" i="3"/>
  <c r="S1033" i="3"/>
  <c r="T1033" i="3"/>
  <c r="P1034" i="3"/>
  <c r="Q1034" i="3"/>
  <c r="R1034" i="3"/>
  <c r="S1034" i="3"/>
  <c r="T1034" i="3"/>
  <c r="P1035" i="3"/>
  <c r="Q1035" i="3"/>
  <c r="R1035" i="3"/>
  <c r="S1035" i="3"/>
  <c r="T1035" i="3"/>
  <c r="P1036" i="3"/>
  <c r="Q1036" i="3"/>
  <c r="R1036" i="3"/>
  <c r="S1036" i="3"/>
  <c r="T1036" i="3"/>
  <c r="P1037" i="3"/>
  <c r="Q1037" i="3"/>
  <c r="R1037" i="3"/>
  <c r="S1037" i="3"/>
  <c r="T1037" i="3"/>
  <c r="P1038" i="3"/>
  <c r="Q1038" i="3"/>
  <c r="R1038" i="3"/>
  <c r="S1038" i="3"/>
  <c r="T1038" i="3"/>
  <c r="P1039" i="3"/>
  <c r="Q1039" i="3"/>
  <c r="R1039" i="3"/>
  <c r="S1039" i="3"/>
  <c r="T1039" i="3"/>
  <c r="P1040" i="3"/>
  <c r="Q1040" i="3"/>
  <c r="R1040" i="3"/>
  <c r="S1040" i="3"/>
  <c r="T1040" i="3"/>
  <c r="P1041" i="3"/>
  <c r="Q1041" i="3"/>
  <c r="R1041" i="3"/>
  <c r="S1041" i="3"/>
  <c r="T1041" i="3"/>
  <c r="P1042" i="3"/>
  <c r="Q1042" i="3"/>
  <c r="R1042" i="3"/>
  <c r="S1042" i="3"/>
  <c r="T1042" i="3"/>
  <c r="P1043" i="3"/>
  <c r="Q1043" i="3"/>
  <c r="R1043" i="3"/>
  <c r="S1043" i="3"/>
  <c r="T1043" i="3"/>
  <c r="P1044" i="3"/>
  <c r="Q1044" i="3"/>
  <c r="R1044" i="3"/>
  <c r="S1044" i="3"/>
  <c r="T1044" i="3"/>
  <c r="P1045" i="3"/>
  <c r="Q1045" i="3"/>
  <c r="R1045" i="3"/>
  <c r="S1045" i="3"/>
  <c r="T1045" i="3"/>
  <c r="P1046" i="3"/>
  <c r="Q1046" i="3"/>
  <c r="R1046" i="3"/>
  <c r="S1046" i="3"/>
  <c r="T1046" i="3"/>
  <c r="P1047" i="3"/>
  <c r="Q1047" i="3"/>
  <c r="R1047" i="3"/>
  <c r="S1047" i="3"/>
  <c r="T1047" i="3"/>
  <c r="P1048" i="3"/>
  <c r="Q1048" i="3"/>
  <c r="R1048" i="3"/>
  <c r="S1048" i="3"/>
  <c r="T1048" i="3"/>
  <c r="P1049" i="3"/>
  <c r="Q1049" i="3"/>
  <c r="R1049" i="3"/>
  <c r="S1049" i="3"/>
  <c r="T1049" i="3"/>
  <c r="P1050" i="3"/>
  <c r="Q1050" i="3"/>
  <c r="R1050" i="3"/>
  <c r="S1050" i="3"/>
  <c r="T1050" i="3"/>
  <c r="P1051" i="3"/>
  <c r="Q1051" i="3"/>
  <c r="R1051" i="3"/>
  <c r="S1051" i="3"/>
  <c r="T1051" i="3"/>
  <c r="P1052" i="3"/>
  <c r="Q1052" i="3"/>
  <c r="R1052" i="3"/>
  <c r="S1052" i="3"/>
  <c r="T1052" i="3"/>
  <c r="P1053" i="3"/>
  <c r="Q1053" i="3"/>
  <c r="R1053" i="3"/>
  <c r="S1053" i="3"/>
  <c r="T1053" i="3"/>
  <c r="P1054" i="3"/>
  <c r="Q1054" i="3"/>
  <c r="R1054" i="3"/>
  <c r="S1054" i="3"/>
  <c r="T1054" i="3"/>
  <c r="P1055" i="3"/>
  <c r="Q1055" i="3"/>
  <c r="R1055" i="3"/>
  <c r="S1055" i="3"/>
  <c r="T1055" i="3"/>
  <c r="P1056" i="3"/>
  <c r="Q1056" i="3"/>
  <c r="R1056" i="3"/>
  <c r="S1056" i="3"/>
  <c r="T1056" i="3"/>
  <c r="P1057" i="3"/>
  <c r="Q1057" i="3"/>
  <c r="R1057" i="3"/>
  <c r="S1057" i="3"/>
  <c r="T1057" i="3"/>
  <c r="P1058" i="3"/>
  <c r="Q1058" i="3"/>
  <c r="R1058" i="3"/>
  <c r="S1058" i="3"/>
  <c r="T1058" i="3"/>
  <c r="P1059" i="3"/>
  <c r="Q1059" i="3"/>
  <c r="R1059" i="3"/>
  <c r="S1059" i="3"/>
  <c r="T1059" i="3"/>
  <c r="P1060" i="3"/>
  <c r="Q1060" i="3"/>
  <c r="R1060" i="3"/>
  <c r="S1060" i="3"/>
  <c r="T1060" i="3"/>
  <c r="P1061" i="3"/>
  <c r="Q1061" i="3"/>
  <c r="R1061" i="3"/>
  <c r="S1061" i="3"/>
  <c r="T1061" i="3"/>
  <c r="P1062" i="3"/>
  <c r="Q1062" i="3"/>
  <c r="R1062" i="3"/>
  <c r="S1062" i="3"/>
  <c r="T1062" i="3"/>
  <c r="P1063" i="3"/>
  <c r="Q1063" i="3"/>
  <c r="R1063" i="3"/>
  <c r="S1063" i="3"/>
  <c r="T1063" i="3"/>
  <c r="P1064" i="3"/>
  <c r="Q1064" i="3"/>
  <c r="R1064" i="3"/>
  <c r="S1064" i="3"/>
  <c r="T1064" i="3"/>
  <c r="P1065" i="3"/>
  <c r="Q1065" i="3"/>
  <c r="R1065" i="3"/>
  <c r="S1065" i="3"/>
  <c r="T1065" i="3"/>
  <c r="P1066" i="3"/>
  <c r="Q1066" i="3"/>
  <c r="R1066" i="3"/>
  <c r="S1066" i="3"/>
  <c r="T1066" i="3"/>
  <c r="P1067" i="3"/>
  <c r="Q1067" i="3"/>
  <c r="R1067" i="3"/>
  <c r="S1067" i="3"/>
  <c r="T1067" i="3"/>
  <c r="P1068" i="3"/>
  <c r="Q1068" i="3"/>
  <c r="R1068" i="3"/>
  <c r="S1068" i="3"/>
  <c r="T1068" i="3"/>
  <c r="P1069" i="3"/>
  <c r="Q1069" i="3"/>
  <c r="R1069" i="3"/>
  <c r="S1069" i="3"/>
  <c r="T1069" i="3"/>
  <c r="P1070" i="3"/>
  <c r="Q1070" i="3"/>
  <c r="R1070" i="3"/>
  <c r="S1070" i="3"/>
  <c r="T1070" i="3"/>
  <c r="P1071" i="3"/>
  <c r="Q1071" i="3"/>
  <c r="R1071" i="3"/>
  <c r="S1071" i="3"/>
  <c r="T1071" i="3"/>
  <c r="P1072" i="3"/>
  <c r="Q1072" i="3"/>
  <c r="R1072" i="3"/>
  <c r="S1072" i="3"/>
  <c r="T1072" i="3"/>
  <c r="P1073" i="3"/>
  <c r="Q1073" i="3"/>
  <c r="R1073" i="3"/>
  <c r="S1073" i="3"/>
  <c r="T1073" i="3"/>
  <c r="P1074" i="3"/>
  <c r="Q1074" i="3"/>
  <c r="R1074" i="3"/>
  <c r="S1074" i="3"/>
  <c r="T1074" i="3"/>
  <c r="P1075" i="3"/>
  <c r="Q1075" i="3"/>
  <c r="R1075" i="3"/>
  <c r="S1075" i="3"/>
  <c r="T1075" i="3"/>
  <c r="P1076" i="3"/>
  <c r="Q1076" i="3"/>
  <c r="R1076" i="3"/>
  <c r="S1076" i="3"/>
  <c r="T1076" i="3"/>
  <c r="P1077" i="3"/>
  <c r="Q1077" i="3"/>
  <c r="R1077" i="3"/>
  <c r="S1077" i="3"/>
  <c r="T1077" i="3"/>
  <c r="P1078" i="3"/>
  <c r="Q1078" i="3"/>
  <c r="R1078" i="3"/>
  <c r="S1078" i="3"/>
  <c r="T1078" i="3"/>
  <c r="P1079" i="3"/>
  <c r="Q1079" i="3"/>
  <c r="R1079" i="3"/>
  <c r="S1079" i="3"/>
  <c r="T1079" i="3"/>
  <c r="P1080" i="3"/>
  <c r="Q1080" i="3"/>
  <c r="R1080" i="3"/>
  <c r="S1080" i="3"/>
  <c r="T1080" i="3"/>
  <c r="P1081" i="3"/>
  <c r="Q1081" i="3"/>
  <c r="R1081" i="3"/>
  <c r="S1081" i="3"/>
  <c r="T1081" i="3"/>
  <c r="P1082" i="3"/>
  <c r="Q1082" i="3"/>
  <c r="R1082" i="3"/>
  <c r="S1082" i="3"/>
  <c r="T1082" i="3"/>
  <c r="P1083" i="3"/>
  <c r="Q1083" i="3"/>
  <c r="R1083" i="3"/>
  <c r="S1083" i="3"/>
  <c r="T1083" i="3"/>
  <c r="P1084" i="3"/>
  <c r="Q1084" i="3"/>
  <c r="R1084" i="3"/>
  <c r="S1084" i="3"/>
  <c r="T1084" i="3"/>
  <c r="P1085" i="3"/>
  <c r="Q1085" i="3"/>
  <c r="R1085" i="3"/>
  <c r="S1085" i="3"/>
  <c r="T1085" i="3"/>
  <c r="P1086" i="3"/>
  <c r="Q1086" i="3"/>
  <c r="R1086" i="3"/>
  <c r="S1086" i="3"/>
  <c r="T1086" i="3"/>
  <c r="P1087" i="3"/>
  <c r="Q1087" i="3"/>
  <c r="R1087" i="3"/>
  <c r="S1087" i="3"/>
  <c r="T1087" i="3"/>
  <c r="P1088" i="3"/>
  <c r="Q1088" i="3"/>
  <c r="R1088" i="3"/>
  <c r="S1088" i="3"/>
  <c r="T1088" i="3"/>
  <c r="P1089" i="3"/>
  <c r="Q1089" i="3"/>
  <c r="R1089" i="3"/>
  <c r="S1089" i="3"/>
  <c r="T1089" i="3"/>
  <c r="P1090" i="3"/>
  <c r="Q1090" i="3"/>
  <c r="R1090" i="3"/>
  <c r="S1090" i="3"/>
  <c r="T1090" i="3"/>
  <c r="P1091" i="3"/>
  <c r="Q1091" i="3"/>
  <c r="R1091" i="3"/>
  <c r="S1091" i="3"/>
  <c r="T1091" i="3"/>
  <c r="P1092" i="3"/>
  <c r="Q1092" i="3"/>
  <c r="R1092" i="3"/>
  <c r="S1092" i="3"/>
  <c r="T1092" i="3"/>
  <c r="P1093" i="3"/>
  <c r="Q1093" i="3"/>
  <c r="R1093" i="3"/>
  <c r="S1093" i="3"/>
  <c r="T1093" i="3"/>
  <c r="P1094" i="3"/>
  <c r="Q1094" i="3"/>
  <c r="R1094" i="3"/>
  <c r="S1094" i="3"/>
  <c r="T1094" i="3"/>
  <c r="P1095" i="3"/>
  <c r="Q1095" i="3"/>
  <c r="R1095" i="3"/>
  <c r="S1095" i="3"/>
  <c r="T1095" i="3"/>
  <c r="P1096" i="3"/>
  <c r="Q1096" i="3"/>
  <c r="R1096" i="3"/>
  <c r="S1096" i="3"/>
  <c r="T1096" i="3"/>
  <c r="P1097" i="3"/>
  <c r="Q1097" i="3"/>
  <c r="R1097" i="3"/>
  <c r="S1097" i="3"/>
  <c r="T1097" i="3"/>
  <c r="P1098" i="3"/>
  <c r="Q1098" i="3"/>
  <c r="R1098" i="3"/>
  <c r="S1098" i="3"/>
  <c r="T1098" i="3"/>
  <c r="P1099" i="3"/>
  <c r="Q1099" i="3"/>
  <c r="R1099" i="3"/>
  <c r="S1099" i="3"/>
  <c r="T1099" i="3"/>
  <c r="P1100" i="3"/>
  <c r="Q1100" i="3"/>
  <c r="R1100" i="3"/>
  <c r="S1100" i="3"/>
  <c r="T1100" i="3"/>
  <c r="P1101" i="3"/>
  <c r="Q1101" i="3"/>
  <c r="R1101" i="3"/>
  <c r="S1101" i="3"/>
  <c r="T1101" i="3"/>
  <c r="P1102" i="3"/>
  <c r="Q1102" i="3"/>
  <c r="R1102" i="3"/>
  <c r="S1102" i="3"/>
  <c r="T1102" i="3"/>
  <c r="P1103" i="3"/>
  <c r="Q1103" i="3"/>
  <c r="R1103" i="3"/>
  <c r="S1103" i="3"/>
  <c r="T1103" i="3"/>
  <c r="P1104" i="3"/>
  <c r="Q1104" i="3"/>
  <c r="R1104" i="3"/>
  <c r="S1104" i="3"/>
  <c r="T1104" i="3"/>
  <c r="P1105" i="3"/>
  <c r="Q1105" i="3"/>
  <c r="R1105" i="3"/>
  <c r="S1105" i="3"/>
  <c r="T1105" i="3"/>
  <c r="P1106" i="3"/>
  <c r="Q1106" i="3"/>
  <c r="R1106" i="3"/>
  <c r="S1106" i="3"/>
  <c r="T1106" i="3"/>
  <c r="P1107" i="3"/>
  <c r="Q1107" i="3"/>
  <c r="R1107" i="3"/>
  <c r="S1107" i="3"/>
  <c r="T1107" i="3"/>
  <c r="P1108" i="3"/>
  <c r="Q1108" i="3"/>
  <c r="R1108" i="3"/>
  <c r="S1108" i="3"/>
  <c r="T1108" i="3"/>
  <c r="P1109" i="3"/>
  <c r="Q1109" i="3"/>
  <c r="R1109" i="3"/>
  <c r="S1109" i="3"/>
  <c r="T1109" i="3"/>
  <c r="P1110" i="3"/>
  <c r="Q1110" i="3"/>
  <c r="R1110" i="3"/>
  <c r="S1110" i="3"/>
  <c r="T1110" i="3"/>
  <c r="P1111" i="3"/>
  <c r="Q1111" i="3"/>
  <c r="R1111" i="3"/>
  <c r="S1111" i="3"/>
  <c r="T1111" i="3"/>
  <c r="P1112" i="3"/>
  <c r="Q1112" i="3"/>
  <c r="R1112" i="3"/>
  <c r="S1112" i="3"/>
  <c r="T1112" i="3"/>
  <c r="P1113" i="3"/>
  <c r="Q1113" i="3"/>
  <c r="R1113" i="3"/>
  <c r="S1113" i="3"/>
  <c r="T1113" i="3"/>
  <c r="P1114" i="3"/>
  <c r="Q1114" i="3"/>
  <c r="R1114" i="3"/>
  <c r="S1114" i="3"/>
  <c r="T1114" i="3"/>
  <c r="P1115" i="3"/>
  <c r="Q1115" i="3"/>
  <c r="R1115" i="3"/>
  <c r="S1115" i="3"/>
  <c r="T1115" i="3"/>
  <c r="P1116" i="3"/>
  <c r="Q1116" i="3"/>
  <c r="R1116" i="3"/>
  <c r="S1116" i="3"/>
  <c r="T1116" i="3"/>
  <c r="P1117" i="3"/>
  <c r="Q1117" i="3"/>
  <c r="R1117" i="3"/>
  <c r="S1117" i="3"/>
  <c r="T1117" i="3"/>
  <c r="P1118" i="3"/>
  <c r="Q1118" i="3"/>
  <c r="R1118" i="3"/>
  <c r="S1118" i="3"/>
  <c r="T1118" i="3"/>
  <c r="P1119" i="3"/>
  <c r="Q1119" i="3"/>
  <c r="R1119" i="3"/>
  <c r="S1119" i="3"/>
  <c r="T1119" i="3"/>
  <c r="P1120" i="3"/>
  <c r="Q1120" i="3"/>
  <c r="R1120" i="3"/>
  <c r="S1120" i="3"/>
  <c r="T1120" i="3"/>
  <c r="P1121" i="3"/>
  <c r="Q1121" i="3"/>
  <c r="R1121" i="3"/>
  <c r="S1121" i="3"/>
  <c r="T1121" i="3"/>
  <c r="P1122" i="3"/>
  <c r="Q1122" i="3"/>
  <c r="R1122" i="3"/>
  <c r="S1122" i="3"/>
  <c r="T1122" i="3"/>
  <c r="P1123" i="3"/>
  <c r="Q1123" i="3"/>
  <c r="R1123" i="3"/>
  <c r="S1123" i="3"/>
  <c r="T1123" i="3"/>
  <c r="P1124" i="3"/>
  <c r="Q1124" i="3"/>
  <c r="R1124" i="3"/>
  <c r="S1124" i="3"/>
  <c r="T1124" i="3"/>
  <c r="P1125" i="3"/>
  <c r="Q1125" i="3"/>
  <c r="R1125" i="3"/>
  <c r="S1125" i="3"/>
  <c r="T1125" i="3"/>
  <c r="P1126" i="3"/>
  <c r="Q1126" i="3"/>
  <c r="R1126" i="3"/>
  <c r="S1126" i="3"/>
  <c r="T1126" i="3"/>
  <c r="P1127" i="3"/>
  <c r="Q1127" i="3"/>
  <c r="R1127" i="3"/>
  <c r="S1127" i="3"/>
  <c r="T1127" i="3"/>
  <c r="P1128" i="3"/>
  <c r="Q1128" i="3"/>
  <c r="R1128" i="3"/>
  <c r="S1128" i="3"/>
  <c r="T1128" i="3"/>
  <c r="P1129" i="3"/>
  <c r="Q1129" i="3"/>
  <c r="R1129" i="3"/>
  <c r="S1129" i="3"/>
  <c r="T1129" i="3"/>
  <c r="P1130" i="3"/>
  <c r="Q1130" i="3"/>
  <c r="R1130" i="3"/>
  <c r="S1130" i="3"/>
  <c r="T1130" i="3"/>
  <c r="P1131" i="3"/>
  <c r="Q1131" i="3"/>
  <c r="R1131" i="3"/>
  <c r="S1131" i="3"/>
  <c r="T1131" i="3"/>
  <c r="P1132" i="3"/>
  <c r="Q1132" i="3"/>
  <c r="R1132" i="3"/>
  <c r="S1132" i="3"/>
  <c r="T1132" i="3"/>
  <c r="P1133" i="3"/>
  <c r="Q1133" i="3"/>
  <c r="R1133" i="3"/>
  <c r="S1133" i="3"/>
  <c r="T1133" i="3"/>
  <c r="P1134" i="3"/>
  <c r="Q1134" i="3"/>
  <c r="R1134" i="3"/>
  <c r="S1134" i="3"/>
  <c r="T1134" i="3"/>
  <c r="P1135" i="3"/>
  <c r="Q1135" i="3"/>
  <c r="R1135" i="3"/>
  <c r="S1135" i="3"/>
  <c r="T1135" i="3"/>
  <c r="P1136" i="3"/>
  <c r="Q1136" i="3"/>
  <c r="R1136" i="3"/>
  <c r="S1136" i="3"/>
  <c r="T1136" i="3"/>
  <c r="P1137" i="3"/>
  <c r="Q1137" i="3"/>
  <c r="R1137" i="3"/>
  <c r="S1137" i="3"/>
  <c r="T1137" i="3"/>
  <c r="P1138" i="3"/>
  <c r="Q1138" i="3"/>
  <c r="R1138" i="3"/>
  <c r="S1138" i="3"/>
  <c r="T1138" i="3"/>
  <c r="P1139" i="3"/>
  <c r="Q1139" i="3"/>
  <c r="R1139" i="3"/>
  <c r="S1139" i="3"/>
  <c r="T1139" i="3"/>
  <c r="P1140" i="3"/>
  <c r="Q1140" i="3"/>
  <c r="R1140" i="3"/>
  <c r="S1140" i="3"/>
  <c r="T1140" i="3"/>
  <c r="P1141" i="3"/>
  <c r="Q1141" i="3"/>
  <c r="R1141" i="3"/>
  <c r="S1141" i="3"/>
  <c r="T1141" i="3"/>
  <c r="P1142" i="3"/>
  <c r="Q1142" i="3"/>
  <c r="R1142" i="3"/>
  <c r="S1142" i="3"/>
  <c r="T1142" i="3"/>
  <c r="P1143" i="3"/>
  <c r="Q1143" i="3"/>
  <c r="R1143" i="3"/>
  <c r="S1143" i="3"/>
  <c r="T1143" i="3"/>
  <c r="P1144" i="3"/>
  <c r="Q1144" i="3"/>
  <c r="R1144" i="3"/>
  <c r="S1144" i="3"/>
  <c r="T1144" i="3"/>
  <c r="P1145" i="3"/>
  <c r="Q1145" i="3"/>
  <c r="R1145" i="3"/>
  <c r="S1145" i="3"/>
  <c r="T1145" i="3"/>
  <c r="P1146" i="3"/>
  <c r="Q1146" i="3"/>
  <c r="R1146" i="3"/>
  <c r="S1146" i="3"/>
  <c r="T1146" i="3"/>
  <c r="P1147" i="3"/>
  <c r="Q1147" i="3"/>
  <c r="R1147" i="3"/>
  <c r="S1147" i="3"/>
  <c r="T1147" i="3"/>
  <c r="P1148" i="3"/>
  <c r="Q1148" i="3"/>
  <c r="R1148" i="3"/>
  <c r="S1148" i="3"/>
  <c r="T1148" i="3"/>
  <c r="P1149" i="3"/>
  <c r="Q1149" i="3"/>
  <c r="R1149" i="3"/>
  <c r="S1149" i="3"/>
  <c r="T1149" i="3"/>
  <c r="P1150" i="3"/>
  <c r="Q1150" i="3"/>
  <c r="R1150" i="3"/>
  <c r="S1150" i="3"/>
  <c r="T1150" i="3"/>
  <c r="P1151" i="3"/>
  <c r="Q1151" i="3"/>
  <c r="R1151" i="3"/>
  <c r="S1151" i="3"/>
  <c r="T1151" i="3"/>
  <c r="P1152" i="3"/>
  <c r="Q1152" i="3"/>
  <c r="R1152" i="3"/>
  <c r="S1152" i="3"/>
  <c r="T1152" i="3"/>
  <c r="P1153" i="3"/>
  <c r="Q1153" i="3"/>
  <c r="R1153" i="3"/>
  <c r="S1153" i="3"/>
  <c r="T1153" i="3"/>
  <c r="P1154" i="3"/>
  <c r="Q1154" i="3"/>
  <c r="R1154" i="3"/>
  <c r="S1154" i="3"/>
  <c r="T1154" i="3"/>
  <c r="P1155" i="3"/>
  <c r="Q1155" i="3"/>
  <c r="R1155" i="3"/>
  <c r="S1155" i="3"/>
  <c r="T1155" i="3"/>
  <c r="P1156" i="3"/>
  <c r="Q1156" i="3"/>
  <c r="R1156" i="3"/>
  <c r="S1156" i="3"/>
  <c r="T1156" i="3"/>
  <c r="P1157" i="3"/>
  <c r="Q1157" i="3"/>
  <c r="R1157" i="3"/>
  <c r="S1157" i="3"/>
  <c r="T1157" i="3"/>
  <c r="P1158" i="3"/>
  <c r="Q1158" i="3"/>
  <c r="R1158" i="3"/>
  <c r="S1158" i="3"/>
  <c r="T1158" i="3"/>
  <c r="P1159" i="3"/>
  <c r="Q1159" i="3"/>
  <c r="R1159" i="3"/>
  <c r="S1159" i="3"/>
  <c r="T1159" i="3"/>
  <c r="P1160" i="3"/>
  <c r="Q1160" i="3"/>
  <c r="R1160" i="3"/>
  <c r="S1160" i="3"/>
  <c r="T1160" i="3"/>
  <c r="P1161" i="3"/>
  <c r="Q1161" i="3"/>
  <c r="R1161" i="3"/>
  <c r="S1161" i="3"/>
  <c r="T1161" i="3"/>
  <c r="P1162" i="3"/>
  <c r="Q1162" i="3"/>
  <c r="R1162" i="3"/>
  <c r="S1162" i="3"/>
  <c r="T1162" i="3"/>
  <c r="P1163" i="3"/>
  <c r="Q1163" i="3"/>
  <c r="R1163" i="3"/>
  <c r="S1163" i="3"/>
  <c r="T1163" i="3"/>
  <c r="P1164" i="3"/>
  <c r="Q1164" i="3"/>
  <c r="R1164" i="3"/>
  <c r="S1164" i="3"/>
  <c r="T1164" i="3"/>
  <c r="P1165" i="3"/>
  <c r="Q1165" i="3"/>
  <c r="R1165" i="3"/>
  <c r="S1165" i="3"/>
  <c r="T1165" i="3"/>
  <c r="P1166" i="3"/>
  <c r="Q1166" i="3"/>
  <c r="R1166" i="3"/>
  <c r="S1166" i="3"/>
  <c r="T1166" i="3"/>
  <c r="P1167" i="3"/>
  <c r="Q1167" i="3"/>
  <c r="R1167" i="3"/>
  <c r="S1167" i="3"/>
  <c r="T1167" i="3"/>
  <c r="P1168" i="3"/>
  <c r="Q1168" i="3"/>
  <c r="R1168" i="3"/>
  <c r="S1168" i="3"/>
  <c r="T1168" i="3"/>
  <c r="P1169" i="3"/>
  <c r="Q1169" i="3"/>
  <c r="R1169" i="3"/>
  <c r="S1169" i="3"/>
  <c r="T1169" i="3"/>
  <c r="P1170" i="3"/>
  <c r="Q1170" i="3"/>
  <c r="R1170" i="3"/>
  <c r="S1170" i="3"/>
  <c r="T1170" i="3"/>
  <c r="P1171" i="3"/>
  <c r="Q1171" i="3"/>
  <c r="R1171" i="3"/>
  <c r="S1171" i="3"/>
  <c r="T1171" i="3"/>
  <c r="P1172" i="3"/>
  <c r="Q1172" i="3"/>
  <c r="R1172" i="3"/>
  <c r="S1172" i="3"/>
  <c r="T1172" i="3"/>
  <c r="P1173" i="3"/>
  <c r="Q1173" i="3"/>
  <c r="R1173" i="3"/>
  <c r="S1173" i="3"/>
  <c r="T1173" i="3"/>
  <c r="P1174" i="3"/>
  <c r="Q1174" i="3"/>
  <c r="R1174" i="3"/>
  <c r="S1174" i="3"/>
  <c r="T1174" i="3"/>
  <c r="P1175" i="3"/>
  <c r="Q1175" i="3"/>
  <c r="R1175" i="3"/>
  <c r="S1175" i="3"/>
  <c r="T1175" i="3"/>
  <c r="P1176" i="3"/>
  <c r="Q1176" i="3"/>
  <c r="R1176" i="3"/>
  <c r="S1176" i="3"/>
  <c r="T1176" i="3"/>
  <c r="P1177" i="3"/>
  <c r="Q1177" i="3"/>
  <c r="R1177" i="3"/>
  <c r="S1177" i="3"/>
  <c r="T1177" i="3"/>
  <c r="P1178" i="3"/>
  <c r="Q1178" i="3"/>
  <c r="R1178" i="3"/>
  <c r="S1178" i="3"/>
  <c r="T1178" i="3"/>
  <c r="P1179" i="3"/>
  <c r="Q1179" i="3"/>
  <c r="R1179" i="3"/>
  <c r="S1179" i="3"/>
  <c r="T1179" i="3"/>
  <c r="P1180" i="3"/>
  <c r="Q1180" i="3"/>
  <c r="R1180" i="3"/>
  <c r="S1180" i="3"/>
  <c r="T1180" i="3"/>
  <c r="P1181" i="3"/>
  <c r="Q1181" i="3"/>
  <c r="R1181" i="3"/>
  <c r="S1181" i="3"/>
  <c r="T1181" i="3"/>
  <c r="P1182" i="3"/>
  <c r="Q1182" i="3"/>
  <c r="R1182" i="3"/>
  <c r="S1182" i="3"/>
  <c r="T1182" i="3"/>
  <c r="P1183" i="3"/>
  <c r="Q1183" i="3"/>
  <c r="R1183" i="3"/>
  <c r="S1183" i="3"/>
  <c r="T1183" i="3"/>
  <c r="P1184" i="3"/>
  <c r="Q1184" i="3"/>
  <c r="R1184" i="3"/>
  <c r="S1184" i="3"/>
  <c r="T1184" i="3"/>
  <c r="P1185" i="3"/>
  <c r="Q1185" i="3"/>
  <c r="R1185" i="3"/>
  <c r="S1185" i="3"/>
  <c r="T1185" i="3"/>
  <c r="P1186" i="3"/>
  <c r="Q1186" i="3"/>
  <c r="R1186" i="3"/>
  <c r="S1186" i="3"/>
  <c r="T1186" i="3"/>
  <c r="P1187" i="3"/>
  <c r="Q1187" i="3"/>
  <c r="R1187" i="3"/>
  <c r="S1187" i="3"/>
  <c r="T1187" i="3"/>
  <c r="P1188" i="3"/>
  <c r="Q1188" i="3"/>
  <c r="R1188" i="3"/>
  <c r="S1188" i="3"/>
  <c r="T1188" i="3"/>
  <c r="P1189" i="3"/>
  <c r="Q1189" i="3"/>
  <c r="R1189" i="3"/>
  <c r="S1189" i="3"/>
  <c r="T1189" i="3"/>
  <c r="P1190" i="3"/>
  <c r="Q1190" i="3"/>
  <c r="R1190" i="3"/>
  <c r="S1190" i="3"/>
  <c r="T1190" i="3"/>
  <c r="P1191" i="3"/>
  <c r="Q1191" i="3"/>
  <c r="R1191" i="3"/>
  <c r="S1191" i="3"/>
  <c r="T1191" i="3"/>
  <c r="P1192" i="3"/>
  <c r="Q1192" i="3"/>
  <c r="R1192" i="3"/>
  <c r="S1192" i="3"/>
  <c r="T1192" i="3"/>
  <c r="P1193" i="3"/>
  <c r="Q1193" i="3"/>
  <c r="R1193" i="3"/>
  <c r="S1193" i="3"/>
  <c r="T1193" i="3"/>
  <c r="P1194" i="3"/>
  <c r="Q1194" i="3"/>
  <c r="R1194" i="3"/>
  <c r="S1194" i="3"/>
  <c r="T1194" i="3"/>
  <c r="P1195" i="3"/>
  <c r="Q1195" i="3"/>
  <c r="R1195" i="3"/>
  <c r="S1195" i="3"/>
  <c r="T1195" i="3"/>
  <c r="P1196" i="3"/>
  <c r="Q1196" i="3"/>
  <c r="R1196" i="3"/>
  <c r="S1196" i="3"/>
  <c r="T1196" i="3"/>
  <c r="P1197" i="3"/>
  <c r="Q1197" i="3"/>
  <c r="R1197" i="3"/>
  <c r="S1197" i="3"/>
  <c r="T1197" i="3"/>
  <c r="P1198" i="3"/>
  <c r="Q1198" i="3"/>
  <c r="R1198" i="3"/>
  <c r="S1198" i="3"/>
  <c r="T1198" i="3"/>
  <c r="P1199" i="3"/>
  <c r="Q1199" i="3"/>
  <c r="R1199" i="3"/>
  <c r="S1199" i="3"/>
  <c r="T1199" i="3"/>
  <c r="P1200" i="3"/>
  <c r="Q1200" i="3"/>
  <c r="R1200" i="3"/>
  <c r="S1200" i="3"/>
  <c r="T1200" i="3"/>
  <c r="P1201" i="3"/>
  <c r="Q1201" i="3"/>
  <c r="R1201" i="3"/>
  <c r="S1201" i="3"/>
  <c r="T1201" i="3"/>
  <c r="P1202" i="3"/>
  <c r="Q1202" i="3"/>
  <c r="R1202" i="3"/>
  <c r="S1202" i="3"/>
  <c r="T1202" i="3"/>
  <c r="P1203" i="3"/>
  <c r="Q1203" i="3"/>
  <c r="R1203" i="3"/>
  <c r="S1203" i="3"/>
  <c r="T1203" i="3"/>
  <c r="P1204" i="3"/>
  <c r="Q1204" i="3"/>
  <c r="R1204" i="3"/>
  <c r="S1204" i="3"/>
  <c r="T1204" i="3"/>
  <c r="P1205" i="3"/>
  <c r="Q1205" i="3"/>
  <c r="R1205" i="3"/>
  <c r="S1205" i="3"/>
  <c r="T1205" i="3"/>
  <c r="P1206" i="3"/>
  <c r="Q1206" i="3"/>
  <c r="R1206" i="3"/>
  <c r="S1206" i="3"/>
  <c r="T1206" i="3"/>
  <c r="P1207" i="3"/>
  <c r="Q1207" i="3"/>
  <c r="R1207" i="3"/>
  <c r="S1207" i="3"/>
  <c r="T1207" i="3"/>
  <c r="P1208" i="3"/>
  <c r="Q1208" i="3"/>
  <c r="R1208" i="3"/>
  <c r="S1208" i="3"/>
  <c r="T1208" i="3"/>
  <c r="P1209" i="3"/>
  <c r="Q1209" i="3"/>
  <c r="R1209" i="3"/>
  <c r="S1209" i="3"/>
  <c r="T1209" i="3"/>
  <c r="P1210" i="3"/>
  <c r="Q1210" i="3"/>
  <c r="R1210" i="3"/>
  <c r="S1210" i="3"/>
  <c r="T1210" i="3"/>
  <c r="P1211" i="3"/>
  <c r="Q1211" i="3"/>
  <c r="R1211" i="3"/>
  <c r="S1211" i="3"/>
  <c r="T1211" i="3"/>
  <c r="P1212" i="3"/>
  <c r="Q1212" i="3"/>
  <c r="R1212" i="3"/>
  <c r="S1212" i="3"/>
  <c r="T1212" i="3"/>
  <c r="P1213" i="3"/>
  <c r="Q1213" i="3"/>
  <c r="R1213" i="3"/>
  <c r="S1213" i="3"/>
  <c r="T1213" i="3"/>
  <c r="P1214" i="3"/>
  <c r="Q1214" i="3"/>
  <c r="R1214" i="3"/>
  <c r="S1214" i="3"/>
  <c r="T1214" i="3"/>
  <c r="P1215" i="3"/>
  <c r="Q1215" i="3"/>
  <c r="R1215" i="3"/>
  <c r="S1215" i="3"/>
  <c r="T1215" i="3"/>
  <c r="P1216" i="3"/>
  <c r="Q1216" i="3"/>
  <c r="R1216" i="3"/>
  <c r="S1216" i="3"/>
  <c r="T1216" i="3"/>
  <c r="P1217" i="3"/>
  <c r="Q1217" i="3"/>
  <c r="R1217" i="3"/>
  <c r="S1217" i="3"/>
  <c r="T1217" i="3"/>
  <c r="P1218" i="3"/>
  <c r="Q1218" i="3"/>
  <c r="R1218" i="3"/>
  <c r="S1218" i="3"/>
  <c r="T1218" i="3"/>
  <c r="P1219" i="3"/>
  <c r="Q1219" i="3"/>
  <c r="R1219" i="3"/>
  <c r="S1219" i="3"/>
  <c r="T1219" i="3"/>
  <c r="P1220" i="3"/>
  <c r="Q1220" i="3"/>
  <c r="R1220" i="3"/>
  <c r="S1220" i="3"/>
  <c r="T1220" i="3"/>
  <c r="P1221" i="3"/>
  <c r="Q1221" i="3"/>
  <c r="R1221" i="3"/>
  <c r="S1221" i="3"/>
  <c r="T1221" i="3"/>
  <c r="P1222" i="3"/>
  <c r="Q1222" i="3"/>
  <c r="R1222" i="3"/>
  <c r="S1222" i="3"/>
  <c r="T1222" i="3"/>
  <c r="P1223" i="3"/>
  <c r="Q1223" i="3"/>
  <c r="R1223" i="3"/>
  <c r="S1223" i="3"/>
  <c r="T1223" i="3"/>
  <c r="P1224" i="3"/>
  <c r="Q1224" i="3"/>
  <c r="R1224" i="3"/>
  <c r="S1224" i="3"/>
  <c r="T1224" i="3"/>
  <c r="P1225" i="3"/>
  <c r="Q1225" i="3"/>
  <c r="R1225" i="3"/>
  <c r="S1225" i="3"/>
  <c r="T1225" i="3"/>
  <c r="P1226" i="3"/>
  <c r="Q1226" i="3"/>
  <c r="R1226" i="3"/>
  <c r="S1226" i="3"/>
  <c r="T1226" i="3"/>
  <c r="P1227" i="3"/>
  <c r="Q1227" i="3"/>
  <c r="R1227" i="3"/>
  <c r="S1227" i="3"/>
  <c r="T1227" i="3"/>
  <c r="P1228" i="3"/>
  <c r="Q1228" i="3"/>
  <c r="R1228" i="3"/>
  <c r="S1228" i="3"/>
  <c r="T1228" i="3"/>
  <c r="P1229" i="3"/>
  <c r="Q1229" i="3"/>
  <c r="R1229" i="3"/>
  <c r="S1229" i="3"/>
  <c r="T1229" i="3"/>
  <c r="P1230" i="3"/>
  <c r="Q1230" i="3"/>
  <c r="R1230" i="3"/>
  <c r="S1230" i="3"/>
  <c r="T1230" i="3"/>
  <c r="P1231" i="3"/>
  <c r="Q1231" i="3"/>
  <c r="R1231" i="3"/>
  <c r="S1231" i="3"/>
  <c r="T1231" i="3"/>
  <c r="P1232" i="3"/>
  <c r="Q1232" i="3"/>
  <c r="R1232" i="3"/>
  <c r="S1232" i="3"/>
  <c r="T1232" i="3"/>
  <c r="P1233" i="3"/>
  <c r="Q1233" i="3"/>
  <c r="R1233" i="3"/>
  <c r="S1233" i="3"/>
  <c r="T1233" i="3"/>
  <c r="P1234" i="3"/>
  <c r="Q1234" i="3"/>
  <c r="R1234" i="3"/>
  <c r="S1234" i="3"/>
  <c r="T1234" i="3"/>
  <c r="P1235" i="3"/>
  <c r="Q1235" i="3"/>
  <c r="R1235" i="3"/>
  <c r="S1235" i="3"/>
  <c r="T1235" i="3"/>
  <c r="P1236" i="3"/>
  <c r="Q1236" i="3"/>
  <c r="R1236" i="3"/>
  <c r="S1236" i="3"/>
  <c r="T1236" i="3"/>
  <c r="P1237" i="3"/>
  <c r="Q1237" i="3"/>
  <c r="R1237" i="3"/>
  <c r="S1237" i="3"/>
  <c r="T1237" i="3"/>
  <c r="P1238" i="3"/>
  <c r="Q1238" i="3"/>
  <c r="R1238" i="3"/>
  <c r="S1238" i="3"/>
  <c r="T1238" i="3"/>
  <c r="P1239" i="3"/>
  <c r="Q1239" i="3"/>
  <c r="R1239" i="3"/>
  <c r="S1239" i="3"/>
  <c r="T1239" i="3"/>
  <c r="P1240" i="3"/>
  <c r="Q1240" i="3"/>
  <c r="R1240" i="3"/>
  <c r="S1240" i="3"/>
  <c r="T1240" i="3"/>
  <c r="P1241" i="3"/>
  <c r="Q1241" i="3"/>
  <c r="R1241" i="3"/>
  <c r="S1241" i="3"/>
  <c r="T1241" i="3"/>
  <c r="P1242" i="3"/>
  <c r="Q1242" i="3"/>
  <c r="R1242" i="3"/>
  <c r="S1242" i="3"/>
  <c r="T1242" i="3"/>
  <c r="P1243" i="3"/>
  <c r="Q1243" i="3"/>
  <c r="R1243" i="3"/>
  <c r="S1243" i="3"/>
  <c r="T1243" i="3"/>
  <c r="P1244" i="3"/>
  <c r="Q1244" i="3"/>
  <c r="R1244" i="3"/>
  <c r="S1244" i="3"/>
  <c r="T1244" i="3"/>
  <c r="P1245" i="3"/>
  <c r="Q1245" i="3"/>
  <c r="R1245" i="3"/>
  <c r="S1245" i="3"/>
  <c r="T1245" i="3"/>
  <c r="P1246" i="3"/>
  <c r="Q1246" i="3"/>
  <c r="R1246" i="3"/>
  <c r="S1246" i="3"/>
  <c r="T1246" i="3"/>
  <c r="P1247" i="3"/>
  <c r="Q1247" i="3"/>
  <c r="R1247" i="3"/>
  <c r="S1247" i="3"/>
  <c r="T1247" i="3"/>
  <c r="P1248" i="3"/>
  <c r="Q1248" i="3"/>
  <c r="R1248" i="3"/>
  <c r="S1248" i="3"/>
  <c r="T1248" i="3"/>
  <c r="P1249" i="3"/>
  <c r="Q1249" i="3"/>
  <c r="R1249" i="3"/>
  <c r="S1249" i="3"/>
  <c r="T1249" i="3"/>
  <c r="P1250" i="3"/>
  <c r="Q1250" i="3"/>
  <c r="R1250" i="3"/>
  <c r="S1250" i="3"/>
  <c r="T1250" i="3"/>
  <c r="P1251" i="3"/>
  <c r="Q1251" i="3"/>
  <c r="R1251" i="3"/>
  <c r="S1251" i="3"/>
  <c r="T1251" i="3"/>
  <c r="P1252" i="3"/>
  <c r="Q1252" i="3"/>
  <c r="R1252" i="3"/>
  <c r="S1252" i="3"/>
  <c r="T1252" i="3"/>
  <c r="P1253" i="3"/>
  <c r="Q1253" i="3"/>
  <c r="R1253" i="3"/>
  <c r="S1253" i="3"/>
  <c r="T1253" i="3"/>
  <c r="P1254" i="3"/>
  <c r="Q1254" i="3"/>
  <c r="R1254" i="3"/>
  <c r="S1254" i="3"/>
  <c r="T1254" i="3"/>
  <c r="P1255" i="3"/>
  <c r="Q1255" i="3"/>
  <c r="R1255" i="3"/>
  <c r="S1255" i="3"/>
  <c r="T1255" i="3"/>
  <c r="P1256" i="3"/>
  <c r="Q1256" i="3"/>
  <c r="R1256" i="3"/>
  <c r="S1256" i="3"/>
  <c r="T1256" i="3"/>
  <c r="P1257" i="3"/>
  <c r="Q1257" i="3"/>
  <c r="R1257" i="3"/>
  <c r="S1257" i="3"/>
  <c r="T1257" i="3"/>
  <c r="P1258" i="3"/>
  <c r="Q1258" i="3"/>
  <c r="R1258" i="3"/>
  <c r="S1258" i="3"/>
  <c r="T1258" i="3"/>
  <c r="P1259" i="3"/>
  <c r="Q1259" i="3"/>
  <c r="R1259" i="3"/>
  <c r="S1259" i="3"/>
  <c r="T1259" i="3"/>
  <c r="P1260" i="3"/>
  <c r="Q1260" i="3"/>
  <c r="R1260" i="3"/>
  <c r="S1260" i="3"/>
  <c r="T1260" i="3"/>
  <c r="P1261" i="3"/>
  <c r="Q1261" i="3"/>
  <c r="R1261" i="3"/>
  <c r="S1261" i="3"/>
  <c r="T1261" i="3"/>
  <c r="P1262" i="3"/>
  <c r="Q1262" i="3"/>
  <c r="R1262" i="3"/>
  <c r="S1262" i="3"/>
  <c r="T1262" i="3"/>
  <c r="P1263" i="3"/>
  <c r="Q1263" i="3"/>
  <c r="R1263" i="3"/>
  <c r="S1263" i="3"/>
  <c r="T1263" i="3"/>
  <c r="P1264" i="3"/>
  <c r="Q1264" i="3"/>
  <c r="R1264" i="3"/>
  <c r="S1264" i="3"/>
  <c r="T1264" i="3"/>
  <c r="P1265" i="3"/>
  <c r="Q1265" i="3"/>
  <c r="R1265" i="3"/>
  <c r="S1265" i="3"/>
  <c r="T1265" i="3"/>
  <c r="P1266" i="3"/>
  <c r="Q1266" i="3"/>
  <c r="R1266" i="3"/>
  <c r="S1266" i="3"/>
  <c r="T1266" i="3"/>
  <c r="P1267" i="3"/>
  <c r="Q1267" i="3"/>
  <c r="R1267" i="3"/>
  <c r="S1267" i="3"/>
  <c r="T1267" i="3"/>
  <c r="P1268" i="3"/>
  <c r="Q1268" i="3"/>
  <c r="R1268" i="3"/>
  <c r="S1268" i="3"/>
  <c r="T1268" i="3"/>
  <c r="P1269" i="3"/>
  <c r="Q1269" i="3"/>
  <c r="R1269" i="3"/>
  <c r="S1269" i="3"/>
  <c r="T1269" i="3"/>
  <c r="P1270" i="3"/>
  <c r="Q1270" i="3"/>
  <c r="R1270" i="3"/>
  <c r="S1270" i="3"/>
  <c r="T1270" i="3"/>
  <c r="P1271" i="3"/>
  <c r="Q1271" i="3"/>
  <c r="R1271" i="3"/>
  <c r="S1271" i="3"/>
  <c r="T1271" i="3"/>
  <c r="P1272" i="3"/>
  <c r="Q1272" i="3"/>
  <c r="R1272" i="3"/>
  <c r="S1272" i="3"/>
  <c r="T1272" i="3"/>
  <c r="P1273" i="3"/>
  <c r="Q1273" i="3"/>
  <c r="R1273" i="3"/>
  <c r="S1273" i="3"/>
  <c r="T1273" i="3"/>
  <c r="P1274" i="3"/>
  <c r="Q1274" i="3"/>
  <c r="R1274" i="3"/>
  <c r="S1274" i="3"/>
  <c r="T1274" i="3"/>
  <c r="P1275" i="3"/>
  <c r="Q1275" i="3"/>
  <c r="R1275" i="3"/>
  <c r="S1275" i="3"/>
  <c r="T1275" i="3"/>
  <c r="P1276" i="3"/>
  <c r="Q1276" i="3"/>
  <c r="R1276" i="3"/>
  <c r="S1276" i="3"/>
  <c r="T1276" i="3"/>
  <c r="P1277" i="3"/>
  <c r="Q1277" i="3"/>
  <c r="R1277" i="3"/>
  <c r="S1277" i="3"/>
  <c r="T1277" i="3"/>
  <c r="P1278" i="3"/>
  <c r="Q1278" i="3"/>
  <c r="R1278" i="3"/>
  <c r="S1278" i="3"/>
  <c r="T1278" i="3"/>
  <c r="P1279" i="3"/>
  <c r="Q1279" i="3"/>
  <c r="R1279" i="3"/>
  <c r="S1279" i="3"/>
  <c r="T1279" i="3"/>
  <c r="P1280" i="3"/>
  <c r="Q1280" i="3"/>
  <c r="R1280" i="3"/>
  <c r="S1280" i="3"/>
  <c r="T1280" i="3"/>
  <c r="P1281" i="3"/>
  <c r="Q1281" i="3"/>
  <c r="R1281" i="3"/>
  <c r="S1281" i="3"/>
  <c r="T1281" i="3"/>
  <c r="P1282" i="3"/>
  <c r="Q1282" i="3"/>
  <c r="R1282" i="3"/>
  <c r="S1282" i="3"/>
  <c r="T1282" i="3"/>
  <c r="P1283" i="3"/>
  <c r="Q1283" i="3"/>
  <c r="R1283" i="3"/>
  <c r="S1283" i="3"/>
  <c r="T1283" i="3"/>
  <c r="P1284" i="3"/>
  <c r="Q1284" i="3"/>
  <c r="R1284" i="3"/>
  <c r="S1284" i="3"/>
  <c r="T1284" i="3"/>
  <c r="P1285" i="3"/>
  <c r="Q1285" i="3"/>
  <c r="R1285" i="3"/>
  <c r="S1285" i="3"/>
  <c r="T1285" i="3"/>
  <c r="P1286" i="3"/>
  <c r="Q1286" i="3"/>
  <c r="R1286" i="3"/>
  <c r="S1286" i="3"/>
  <c r="T1286" i="3"/>
  <c r="P1287" i="3"/>
  <c r="Q1287" i="3"/>
  <c r="R1287" i="3"/>
  <c r="S1287" i="3"/>
  <c r="T1287" i="3"/>
  <c r="P1288" i="3"/>
  <c r="Q1288" i="3"/>
  <c r="R1288" i="3"/>
  <c r="S1288" i="3"/>
  <c r="T1288" i="3"/>
  <c r="P1289" i="3"/>
  <c r="Q1289" i="3"/>
  <c r="R1289" i="3"/>
  <c r="S1289" i="3"/>
  <c r="T1289" i="3"/>
  <c r="P1290" i="3"/>
  <c r="Q1290" i="3"/>
  <c r="R1290" i="3"/>
  <c r="S1290" i="3"/>
  <c r="T1290" i="3"/>
  <c r="P1291" i="3"/>
  <c r="Q1291" i="3"/>
  <c r="R1291" i="3"/>
  <c r="S1291" i="3"/>
  <c r="T1291" i="3"/>
  <c r="P1292" i="3"/>
  <c r="Q1292" i="3"/>
  <c r="R1292" i="3"/>
  <c r="S1292" i="3"/>
  <c r="T1292" i="3"/>
  <c r="P1293" i="3"/>
  <c r="Q1293" i="3"/>
  <c r="R1293" i="3"/>
  <c r="S1293" i="3"/>
  <c r="T1293" i="3"/>
  <c r="P1294" i="3"/>
  <c r="Q1294" i="3"/>
  <c r="R1294" i="3"/>
  <c r="S1294" i="3"/>
  <c r="T1294" i="3"/>
  <c r="P1295" i="3"/>
  <c r="Q1295" i="3"/>
  <c r="R1295" i="3"/>
  <c r="S1295" i="3"/>
  <c r="T1295" i="3"/>
  <c r="P1296" i="3"/>
  <c r="Q1296" i="3"/>
  <c r="R1296" i="3"/>
  <c r="S1296" i="3"/>
  <c r="T1296" i="3"/>
  <c r="P1297" i="3"/>
  <c r="Q1297" i="3"/>
  <c r="R1297" i="3"/>
  <c r="S1297" i="3"/>
  <c r="T1297" i="3"/>
  <c r="P1298" i="3"/>
  <c r="Q1298" i="3"/>
  <c r="R1298" i="3"/>
  <c r="S1298" i="3"/>
  <c r="T1298" i="3"/>
  <c r="P1299" i="3"/>
  <c r="Q1299" i="3"/>
  <c r="R1299" i="3"/>
  <c r="S1299" i="3"/>
  <c r="T1299" i="3"/>
  <c r="P1300" i="3"/>
  <c r="Q1300" i="3"/>
  <c r="R1300" i="3"/>
  <c r="S1300" i="3"/>
  <c r="T1300" i="3"/>
  <c r="P1301" i="3"/>
  <c r="Q1301" i="3"/>
  <c r="R1301" i="3"/>
  <c r="S1301" i="3"/>
  <c r="T1301" i="3"/>
  <c r="P1302" i="3"/>
  <c r="Q1302" i="3"/>
  <c r="R1302" i="3"/>
  <c r="S1302" i="3"/>
  <c r="T1302" i="3"/>
  <c r="P1303" i="3"/>
  <c r="Q1303" i="3"/>
  <c r="R1303" i="3"/>
  <c r="S1303" i="3"/>
  <c r="T1303" i="3"/>
  <c r="P1304" i="3"/>
  <c r="Q1304" i="3"/>
  <c r="R1304" i="3"/>
  <c r="S1304" i="3"/>
  <c r="T1304" i="3"/>
  <c r="P1305" i="3"/>
  <c r="Q1305" i="3"/>
  <c r="R1305" i="3"/>
  <c r="S1305" i="3"/>
  <c r="T1305" i="3"/>
  <c r="P1306" i="3"/>
  <c r="Q1306" i="3"/>
  <c r="R1306" i="3"/>
  <c r="S1306" i="3"/>
  <c r="T1306" i="3"/>
  <c r="P1307" i="3"/>
  <c r="Q1307" i="3"/>
  <c r="R1307" i="3"/>
  <c r="S1307" i="3"/>
  <c r="T1307" i="3"/>
  <c r="P1308" i="3"/>
  <c r="Q1308" i="3"/>
  <c r="R1308" i="3"/>
  <c r="S1308" i="3"/>
  <c r="T1308" i="3"/>
  <c r="P1309" i="3"/>
  <c r="Q1309" i="3"/>
  <c r="R1309" i="3"/>
  <c r="S1309" i="3"/>
  <c r="T1309" i="3"/>
  <c r="P1310" i="3"/>
  <c r="Q1310" i="3"/>
  <c r="R1310" i="3"/>
  <c r="S1310" i="3"/>
  <c r="T1310" i="3"/>
  <c r="P1311" i="3"/>
  <c r="Q1311" i="3"/>
  <c r="R1311" i="3"/>
  <c r="S1311" i="3"/>
  <c r="T1311" i="3"/>
  <c r="P1312" i="3"/>
  <c r="Q1312" i="3"/>
  <c r="R1312" i="3"/>
  <c r="S1312" i="3"/>
  <c r="T1312" i="3"/>
  <c r="P1313" i="3"/>
  <c r="Q1313" i="3"/>
  <c r="R1313" i="3"/>
  <c r="S1313" i="3"/>
  <c r="T1313" i="3"/>
  <c r="P1314" i="3"/>
  <c r="Q1314" i="3"/>
  <c r="R1314" i="3"/>
  <c r="S1314" i="3"/>
  <c r="T1314" i="3"/>
  <c r="P1315" i="3"/>
  <c r="Q1315" i="3"/>
  <c r="R1315" i="3"/>
  <c r="S1315" i="3"/>
  <c r="T1315" i="3"/>
  <c r="P1316" i="3"/>
  <c r="Q1316" i="3"/>
  <c r="R1316" i="3"/>
  <c r="S1316" i="3"/>
  <c r="T1316" i="3"/>
  <c r="P1317" i="3"/>
  <c r="Q1317" i="3"/>
  <c r="R1317" i="3"/>
  <c r="S1317" i="3"/>
  <c r="T1317" i="3"/>
  <c r="P1318" i="3"/>
  <c r="Q1318" i="3"/>
  <c r="R1318" i="3"/>
  <c r="S1318" i="3"/>
  <c r="T1318" i="3"/>
  <c r="P1319" i="3"/>
  <c r="Q1319" i="3"/>
  <c r="R1319" i="3"/>
  <c r="S1319" i="3"/>
  <c r="T1319" i="3"/>
  <c r="P1320" i="3"/>
  <c r="Q1320" i="3"/>
  <c r="R1320" i="3"/>
  <c r="S1320" i="3"/>
  <c r="T1320" i="3"/>
  <c r="P1321" i="3"/>
  <c r="Q1321" i="3"/>
  <c r="R1321" i="3"/>
  <c r="S1321" i="3"/>
  <c r="T1321" i="3"/>
  <c r="P1322" i="3"/>
  <c r="Q1322" i="3"/>
  <c r="R1322" i="3"/>
  <c r="S1322" i="3"/>
  <c r="T1322" i="3"/>
  <c r="P1323" i="3"/>
  <c r="Q1323" i="3"/>
  <c r="R1323" i="3"/>
  <c r="S1323" i="3"/>
  <c r="T1323" i="3"/>
  <c r="P1324" i="3"/>
  <c r="Q1324" i="3"/>
  <c r="R1324" i="3"/>
  <c r="S1324" i="3"/>
  <c r="T1324" i="3"/>
  <c r="P1325" i="3"/>
  <c r="Q1325" i="3"/>
  <c r="R1325" i="3"/>
  <c r="S1325" i="3"/>
  <c r="T1325" i="3"/>
  <c r="P1326" i="3"/>
  <c r="Q1326" i="3"/>
  <c r="R1326" i="3"/>
  <c r="S1326" i="3"/>
  <c r="T1326" i="3"/>
  <c r="P1327" i="3"/>
  <c r="Q1327" i="3"/>
  <c r="R1327" i="3"/>
  <c r="S1327" i="3"/>
  <c r="T1327" i="3"/>
  <c r="P1328" i="3"/>
  <c r="Q1328" i="3"/>
  <c r="R1328" i="3"/>
  <c r="S1328" i="3"/>
  <c r="T1328" i="3"/>
  <c r="P1329" i="3"/>
  <c r="Q1329" i="3"/>
  <c r="R1329" i="3"/>
  <c r="S1329" i="3"/>
  <c r="T1329" i="3"/>
  <c r="P1330" i="3"/>
  <c r="Q1330" i="3"/>
  <c r="R1330" i="3"/>
  <c r="S1330" i="3"/>
  <c r="T1330" i="3"/>
  <c r="P1331" i="3"/>
  <c r="Q1331" i="3"/>
  <c r="R1331" i="3"/>
  <c r="S1331" i="3"/>
  <c r="T1331" i="3"/>
  <c r="P1332" i="3"/>
  <c r="Q1332" i="3"/>
  <c r="R1332" i="3"/>
  <c r="S1332" i="3"/>
  <c r="T1332" i="3"/>
  <c r="P1333" i="3"/>
  <c r="Q1333" i="3"/>
  <c r="R1333" i="3"/>
  <c r="S1333" i="3"/>
  <c r="T1333" i="3"/>
  <c r="P1334" i="3"/>
  <c r="Q1334" i="3"/>
  <c r="R1334" i="3"/>
  <c r="S1334" i="3"/>
  <c r="T1334" i="3"/>
  <c r="P1335" i="3"/>
  <c r="Q1335" i="3"/>
  <c r="R1335" i="3"/>
  <c r="S1335" i="3"/>
  <c r="T1335" i="3"/>
  <c r="P1336" i="3"/>
  <c r="Q1336" i="3"/>
  <c r="R1336" i="3"/>
  <c r="S1336" i="3"/>
  <c r="T1336" i="3"/>
  <c r="P1337" i="3"/>
  <c r="Q1337" i="3"/>
  <c r="R1337" i="3"/>
  <c r="S1337" i="3"/>
  <c r="T1337" i="3"/>
  <c r="P1338" i="3"/>
  <c r="Q1338" i="3"/>
  <c r="R1338" i="3"/>
  <c r="S1338" i="3"/>
  <c r="T1338" i="3"/>
  <c r="P1339" i="3"/>
  <c r="Q1339" i="3"/>
  <c r="R1339" i="3"/>
  <c r="S1339" i="3"/>
  <c r="T1339" i="3"/>
  <c r="P1340" i="3"/>
  <c r="Q1340" i="3"/>
  <c r="R1340" i="3"/>
  <c r="S1340" i="3"/>
  <c r="T1340" i="3"/>
  <c r="P1341" i="3"/>
  <c r="Q1341" i="3"/>
  <c r="R1341" i="3"/>
  <c r="S1341" i="3"/>
  <c r="T1341" i="3"/>
  <c r="P1342" i="3"/>
  <c r="Q1342" i="3"/>
  <c r="R1342" i="3"/>
  <c r="S1342" i="3"/>
  <c r="T1342" i="3"/>
  <c r="P1343" i="3"/>
  <c r="Q1343" i="3"/>
  <c r="R1343" i="3"/>
  <c r="S1343" i="3"/>
  <c r="T1343" i="3"/>
  <c r="P1344" i="3"/>
  <c r="Q1344" i="3"/>
  <c r="R1344" i="3"/>
  <c r="S1344" i="3"/>
  <c r="T1344" i="3"/>
  <c r="P1345" i="3"/>
  <c r="Q1345" i="3"/>
  <c r="R1345" i="3"/>
  <c r="S1345" i="3"/>
  <c r="T1345" i="3"/>
  <c r="P1346" i="3"/>
  <c r="Q1346" i="3"/>
  <c r="R1346" i="3"/>
  <c r="S1346" i="3"/>
  <c r="T1346" i="3"/>
  <c r="P1347" i="3"/>
  <c r="Q1347" i="3"/>
  <c r="R1347" i="3"/>
  <c r="S1347" i="3"/>
  <c r="T1347" i="3"/>
  <c r="P1348" i="3"/>
  <c r="Q1348" i="3"/>
  <c r="R1348" i="3"/>
  <c r="S1348" i="3"/>
  <c r="T1348" i="3"/>
  <c r="P1349" i="3"/>
  <c r="Q1349" i="3"/>
  <c r="R1349" i="3"/>
  <c r="S1349" i="3"/>
  <c r="T1349" i="3"/>
  <c r="P1350" i="3"/>
  <c r="Q1350" i="3"/>
  <c r="R1350" i="3"/>
  <c r="S1350" i="3"/>
  <c r="T1350" i="3"/>
  <c r="P1351" i="3"/>
  <c r="Q1351" i="3"/>
  <c r="R1351" i="3"/>
  <c r="S1351" i="3"/>
  <c r="T1351" i="3"/>
  <c r="P1352" i="3"/>
  <c r="Q1352" i="3"/>
  <c r="R1352" i="3"/>
  <c r="S1352" i="3"/>
  <c r="T1352" i="3"/>
  <c r="P1353" i="3"/>
  <c r="Q1353" i="3"/>
  <c r="R1353" i="3"/>
  <c r="S1353" i="3"/>
  <c r="T1353" i="3"/>
  <c r="P1354" i="3"/>
  <c r="Q1354" i="3"/>
  <c r="R1354" i="3"/>
  <c r="S1354" i="3"/>
  <c r="T1354" i="3"/>
  <c r="P1355" i="3"/>
  <c r="Q1355" i="3"/>
  <c r="R1355" i="3"/>
  <c r="S1355" i="3"/>
  <c r="T1355" i="3"/>
  <c r="P1356" i="3"/>
  <c r="Q1356" i="3"/>
  <c r="R1356" i="3"/>
  <c r="S1356" i="3"/>
  <c r="T1356" i="3"/>
  <c r="P1357" i="3"/>
  <c r="Q1357" i="3"/>
  <c r="R1357" i="3"/>
  <c r="S1357" i="3"/>
  <c r="T1357" i="3"/>
  <c r="P1358" i="3"/>
  <c r="Q1358" i="3"/>
  <c r="R1358" i="3"/>
  <c r="S1358" i="3"/>
  <c r="T1358" i="3"/>
  <c r="P1359" i="3"/>
  <c r="Q1359" i="3"/>
  <c r="R1359" i="3"/>
  <c r="S1359" i="3"/>
  <c r="T1359" i="3"/>
  <c r="P1360" i="3"/>
  <c r="Q1360" i="3"/>
  <c r="R1360" i="3"/>
  <c r="S1360" i="3"/>
  <c r="T1360" i="3"/>
  <c r="P1361" i="3"/>
  <c r="Q1361" i="3"/>
  <c r="R1361" i="3"/>
  <c r="S1361" i="3"/>
  <c r="T1361" i="3"/>
  <c r="P1362" i="3"/>
  <c r="Q1362" i="3"/>
  <c r="R1362" i="3"/>
  <c r="S1362" i="3"/>
  <c r="T1362" i="3"/>
  <c r="P1363" i="3"/>
  <c r="Q1363" i="3"/>
  <c r="R1363" i="3"/>
  <c r="S1363" i="3"/>
  <c r="T1363" i="3"/>
  <c r="P1364" i="3"/>
  <c r="Q1364" i="3"/>
  <c r="R1364" i="3"/>
  <c r="S1364" i="3"/>
  <c r="T1364" i="3"/>
  <c r="P1365" i="3"/>
  <c r="Q1365" i="3"/>
  <c r="R1365" i="3"/>
  <c r="S1365" i="3"/>
  <c r="T1365" i="3"/>
  <c r="P1366" i="3"/>
  <c r="Q1366" i="3"/>
  <c r="R1366" i="3"/>
  <c r="S1366" i="3"/>
  <c r="T1366" i="3"/>
  <c r="P1367" i="3"/>
  <c r="Q1367" i="3"/>
  <c r="R1367" i="3"/>
  <c r="S1367" i="3"/>
  <c r="T1367" i="3"/>
  <c r="P1368" i="3"/>
  <c r="Q1368" i="3"/>
  <c r="R1368" i="3"/>
  <c r="S1368" i="3"/>
  <c r="T1368" i="3"/>
  <c r="P1369" i="3"/>
  <c r="Q1369" i="3"/>
  <c r="R1369" i="3"/>
  <c r="S1369" i="3"/>
  <c r="T1369" i="3"/>
  <c r="P1370" i="3"/>
  <c r="Q1370" i="3"/>
  <c r="R1370" i="3"/>
  <c r="S1370" i="3"/>
  <c r="T1370" i="3"/>
  <c r="P1371" i="3"/>
  <c r="Q1371" i="3"/>
  <c r="R1371" i="3"/>
  <c r="S1371" i="3"/>
  <c r="T1371" i="3"/>
  <c r="P1372" i="3"/>
  <c r="Q1372" i="3"/>
  <c r="R1372" i="3"/>
  <c r="S1372" i="3"/>
  <c r="T1372" i="3"/>
  <c r="P1373" i="3"/>
  <c r="Q1373" i="3"/>
  <c r="R1373" i="3"/>
  <c r="S1373" i="3"/>
  <c r="T1373" i="3"/>
  <c r="P1374" i="3"/>
  <c r="Q1374" i="3"/>
  <c r="R1374" i="3"/>
  <c r="S1374" i="3"/>
  <c r="T1374" i="3"/>
  <c r="P1375" i="3"/>
  <c r="Q1375" i="3"/>
  <c r="R1375" i="3"/>
  <c r="S1375" i="3"/>
  <c r="T1375" i="3"/>
  <c r="P1376" i="3"/>
  <c r="Q1376" i="3"/>
  <c r="R1376" i="3"/>
  <c r="S1376" i="3"/>
  <c r="T1376" i="3"/>
  <c r="P1377" i="3"/>
  <c r="Q1377" i="3"/>
  <c r="R1377" i="3"/>
  <c r="S1377" i="3"/>
  <c r="T1377" i="3"/>
  <c r="P1378" i="3"/>
  <c r="Q1378" i="3"/>
  <c r="R1378" i="3"/>
  <c r="S1378" i="3"/>
  <c r="T1378" i="3"/>
  <c r="P1379" i="3"/>
  <c r="Q1379" i="3"/>
  <c r="R1379" i="3"/>
  <c r="S1379" i="3"/>
  <c r="T1379" i="3"/>
  <c r="P1380" i="3"/>
  <c r="Q1380" i="3"/>
  <c r="R1380" i="3"/>
  <c r="S1380" i="3"/>
  <c r="T1380" i="3"/>
  <c r="P1381" i="3"/>
  <c r="Q1381" i="3"/>
  <c r="R1381" i="3"/>
  <c r="S1381" i="3"/>
  <c r="T1381" i="3"/>
  <c r="P1382" i="3"/>
  <c r="Q1382" i="3"/>
  <c r="R1382" i="3"/>
  <c r="S1382" i="3"/>
  <c r="T1382" i="3"/>
  <c r="P1383" i="3"/>
  <c r="Q1383" i="3"/>
  <c r="R1383" i="3"/>
  <c r="S1383" i="3"/>
  <c r="T1383" i="3"/>
  <c r="P1384" i="3"/>
  <c r="Q1384" i="3"/>
  <c r="R1384" i="3"/>
  <c r="S1384" i="3"/>
  <c r="T1384" i="3"/>
  <c r="P1385" i="3"/>
  <c r="Q1385" i="3"/>
  <c r="R1385" i="3"/>
  <c r="S1385" i="3"/>
  <c r="T1385" i="3"/>
  <c r="P1386" i="3"/>
  <c r="Q1386" i="3"/>
  <c r="R1386" i="3"/>
  <c r="S1386" i="3"/>
  <c r="T1386" i="3"/>
  <c r="P1387" i="3"/>
  <c r="Q1387" i="3"/>
  <c r="R1387" i="3"/>
  <c r="S1387" i="3"/>
  <c r="T1387" i="3"/>
  <c r="P1388" i="3"/>
  <c r="Q1388" i="3"/>
  <c r="R1388" i="3"/>
  <c r="S1388" i="3"/>
  <c r="T1388" i="3"/>
  <c r="P1389" i="3"/>
  <c r="Q1389" i="3"/>
  <c r="R1389" i="3"/>
  <c r="S1389" i="3"/>
  <c r="T1389" i="3"/>
  <c r="P1390" i="3"/>
  <c r="Q1390" i="3"/>
  <c r="R1390" i="3"/>
  <c r="S1390" i="3"/>
  <c r="T1390" i="3"/>
  <c r="P1391" i="3"/>
  <c r="Q1391" i="3"/>
  <c r="R1391" i="3"/>
  <c r="S1391" i="3"/>
  <c r="T1391" i="3"/>
  <c r="P1392" i="3"/>
  <c r="Q1392" i="3"/>
  <c r="R1392" i="3"/>
  <c r="S1392" i="3"/>
  <c r="T1392" i="3"/>
  <c r="P1393" i="3"/>
  <c r="Q1393" i="3"/>
  <c r="R1393" i="3"/>
  <c r="S1393" i="3"/>
  <c r="T1393" i="3"/>
  <c r="P1394" i="3"/>
  <c r="Q1394" i="3"/>
  <c r="R1394" i="3"/>
  <c r="S1394" i="3"/>
  <c r="T1394" i="3"/>
  <c r="P1395" i="3"/>
  <c r="Q1395" i="3"/>
  <c r="R1395" i="3"/>
  <c r="S1395" i="3"/>
  <c r="T1395" i="3"/>
  <c r="P1396" i="3"/>
  <c r="Q1396" i="3"/>
  <c r="R1396" i="3"/>
  <c r="S1396" i="3"/>
  <c r="T1396" i="3"/>
  <c r="P1397" i="3"/>
  <c r="Q1397" i="3"/>
  <c r="R1397" i="3"/>
  <c r="S1397" i="3"/>
  <c r="T1397" i="3"/>
  <c r="P1398" i="3"/>
  <c r="Q1398" i="3"/>
  <c r="R1398" i="3"/>
  <c r="S1398" i="3"/>
  <c r="T1398" i="3"/>
  <c r="P1399" i="3"/>
  <c r="Q1399" i="3"/>
  <c r="R1399" i="3"/>
  <c r="S1399" i="3"/>
  <c r="T1399" i="3"/>
  <c r="P1400" i="3"/>
  <c r="Q1400" i="3"/>
  <c r="R1400" i="3"/>
  <c r="S1400" i="3"/>
  <c r="T1400" i="3"/>
  <c r="P1401" i="3"/>
  <c r="Q1401" i="3"/>
  <c r="R1401" i="3"/>
  <c r="S1401" i="3"/>
  <c r="T1401" i="3"/>
  <c r="P1402" i="3"/>
  <c r="Q1402" i="3"/>
  <c r="R1402" i="3"/>
  <c r="S1402" i="3"/>
  <c r="T1402" i="3"/>
  <c r="P1403" i="3"/>
  <c r="Q1403" i="3"/>
  <c r="R1403" i="3"/>
  <c r="S1403" i="3"/>
  <c r="T1403" i="3"/>
  <c r="P1404" i="3"/>
  <c r="Q1404" i="3"/>
  <c r="R1404" i="3"/>
  <c r="S1404" i="3"/>
  <c r="T1404" i="3"/>
  <c r="P1405" i="3"/>
  <c r="Q1405" i="3"/>
  <c r="R1405" i="3"/>
  <c r="S1405" i="3"/>
  <c r="T1405" i="3"/>
  <c r="P1406" i="3"/>
  <c r="Q1406" i="3"/>
  <c r="R1406" i="3"/>
  <c r="S1406" i="3"/>
  <c r="T1406" i="3"/>
  <c r="P1407" i="3"/>
  <c r="Q1407" i="3"/>
  <c r="R1407" i="3"/>
  <c r="S1407" i="3"/>
  <c r="T1407" i="3"/>
  <c r="P1408" i="3"/>
  <c r="Q1408" i="3"/>
  <c r="R1408" i="3"/>
  <c r="S1408" i="3"/>
  <c r="T1408" i="3"/>
  <c r="P1409" i="3"/>
  <c r="Q1409" i="3"/>
  <c r="R1409" i="3"/>
  <c r="S1409" i="3"/>
  <c r="T1409" i="3"/>
  <c r="P1410" i="3"/>
  <c r="Q1410" i="3"/>
  <c r="R1410" i="3"/>
  <c r="S1410" i="3"/>
  <c r="T1410" i="3"/>
  <c r="P1411" i="3"/>
  <c r="Q1411" i="3"/>
  <c r="R1411" i="3"/>
  <c r="S1411" i="3"/>
  <c r="T1411" i="3"/>
  <c r="P1412" i="3"/>
  <c r="Q1412" i="3"/>
  <c r="R1412" i="3"/>
  <c r="S1412" i="3"/>
  <c r="T1412" i="3"/>
  <c r="P1413" i="3"/>
  <c r="Q1413" i="3"/>
  <c r="R1413" i="3"/>
  <c r="S1413" i="3"/>
  <c r="T1413" i="3"/>
  <c r="P1414" i="3"/>
  <c r="Q1414" i="3"/>
  <c r="R1414" i="3"/>
  <c r="S1414" i="3"/>
  <c r="T1414" i="3"/>
  <c r="P1415" i="3"/>
  <c r="Q1415" i="3"/>
  <c r="R1415" i="3"/>
  <c r="S1415" i="3"/>
  <c r="T1415" i="3"/>
  <c r="P1416" i="3"/>
  <c r="Q1416" i="3"/>
  <c r="R1416" i="3"/>
  <c r="S1416" i="3"/>
  <c r="T1416" i="3"/>
  <c r="P1417" i="3"/>
  <c r="Q1417" i="3"/>
  <c r="R1417" i="3"/>
  <c r="S1417" i="3"/>
  <c r="T1417" i="3"/>
  <c r="P1418" i="3"/>
  <c r="Q1418" i="3"/>
  <c r="R1418" i="3"/>
  <c r="S1418" i="3"/>
  <c r="T1418" i="3"/>
  <c r="P1419" i="3"/>
  <c r="Q1419" i="3"/>
  <c r="R1419" i="3"/>
  <c r="S1419" i="3"/>
  <c r="T1419" i="3"/>
  <c r="P1420" i="3"/>
  <c r="Q1420" i="3"/>
  <c r="R1420" i="3"/>
  <c r="S1420" i="3"/>
  <c r="T1420" i="3"/>
  <c r="P1421" i="3"/>
  <c r="Q1421" i="3"/>
  <c r="R1421" i="3"/>
  <c r="S1421" i="3"/>
  <c r="T1421" i="3"/>
  <c r="P1422" i="3"/>
  <c r="Q1422" i="3"/>
  <c r="R1422" i="3"/>
  <c r="S1422" i="3"/>
  <c r="T1422" i="3"/>
  <c r="P1423" i="3"/>
  <c r="Q1423" i="3"/>
  <c r="R1423" i="3"/>
  <c r="S1423" i="3"/>
  <c r="T1423" i="3"/>
  <c r="P1424" i="3"/>
  <c r="Q1424" i="3"/>
  <c r="R1424" i="3"/>
  <c r="S1424" i="3"/>
  <c r="T1424" i="3"/>
  <c r="P1425" i="3"/>
  <c r="Q1425" i="3"/>
  <c r="R1425" i="3"/>
  <c r="S1425" i="3"/>
  <c r="T1425" i="3"/>
  <c r="P1426" i="3"/>
  <c r="Q1426" i="3"/>
  <c r="R1426" i="3"/>
  <c r="S1426" i="3"/>
  <c r="T1426" i="3"/>
  <c r="P1427" i="3"/>
  <c r="Q1427" i="3"/>
  <c r="R1427" i="3"/>
  <c r="S1427" i="3"/>
  <c r="T1427" i="3"/>
  <c r="P1428" i="3"/>
  <c r="Q1428" i="3"/>
  <c r="R1428" i="3"/>
  <c r="S1428" i="3"/>
  <c r="T1428" i="3"/>
  <c r="P1429" i="3"/>
  <c r="Q1429" i="3"/>
  <c r="R1429" i="3"/>
  <c r="S1429" i="3"/>
  <c r="T1429" i="3"/>
  <c r="P1430" i="3"/>
  <c r="Q1430" i="3"/>
  <c r="R1430" i="3"/>
  <c r="S1430" i="3"/>
  <c r="T1430" i="3"/>
  <c r="P1431" i="3"/>
  <c r="Q1431" i="3"/>
  <c r="R1431" i="3"/>
  <c r="S1431" i="3"/>
  <c r="T1431" i="3"/>
  <c r="P1432" i="3"/>
  <c r="Q1432" i="3"/>
  <c r="R1432" i="3"/>
  <c r="S1432" i="3"/>
  <c r="T1432" i="3"/>
  <c r="P1433" i="3"/>
  <c r="Q1433" i="3"/>
  <c r="R1433" i="3"/>
  <c r="S1433" i="3"/>
  <c r="T1433" i="3"/>
  <c r="P1434" i="3"/>
  <c r="Q1434" i="3"/>
  <c r="R1434" i="3"/>
  <c r="S1434" i="3"/>
  <c r="T1434" i="3"/>
  <c r="P1435" i="3"/>
  <c r="Q1435" i="3"/>
  <c r="R1435" i="3"/>
  <c r="S1435" i="3"/>
  <c r="T1435" i="3"/>
  <c r="P1436" i="3"/>
  <c r="Q1436" i="3"/>
  <c r="R1436" i="3"/>
  <c r="S1436" i="3"/>
  <c r="T1436" i="3"/>
  <c r="P1437" i="3"/>
  <c r="Q1437" i="3"/>
  <c r="R1437" i="3"/>
  <c r="S1437" i="3"/>
  <c r="T1437" i="3"/>
  <c r="P1438" i="3"/>
  <c r="Q1438" i="3"/>
  <c r="R1438" i="3"/>
  <c r="S1438" i="3"/>
  <c r="T1438" i="3"/>
  <c r="P1439" i="3"/>
  <c r="Q1439" i="3"/>
  <c r="R1439" i="3"/>
  <c r="S1439" i="3"/>
  <c r="T1439" i="3"/>
  <c r="P1440" i="3"/>
  <c r="Q1440" i="3"/>
  <c r="R1440" i="3"/>
  <c r="S1440" i="3"/>
  <c r="T1440" i="3"/>
  <c r="P1441" i="3"/>
  <c r="Q1441" i="3"/>
  <c r="R1441" i="3"/>
  <c r="S1441" i="3"/>
  <c r="T1441" i="3"/>
  <c r="P1442" i="3"/>
  <c r="Q1442" i="3"/>
  <c r="R1442" i="3"/>
  <c r="S1442" i="3"/>
  <c r="T1442" i="3"/>
  <c r="P1443" i="3"/>
  <c r="Q1443" i="3"/>
  <c r="R1443" i="3"/>
  <c r="S1443" i="3"/>
  <c r="T1443" i="3"/>
  <c r="P1444" i="3"/>
  <c r="Q1444" i="3"/>
  <c r="R1444" i="3"/>
  <c r="S1444" i="3"/>
  <c r="T1444" i="3"/>
  <c r="P1445" i="3"/>
  <c r="Q1445" i="3"/>
  <c r="R1445" i="3"/>
  <c r="S1445" i="3"/>
  <c r="T1445" i="3"/>
  <c r="P1446" i="3"/>
  <c r="Q1446" i="3"/>
  <c r="R1446" i="3"/>
  <c r="S1446" i="3"/>
  <c r="T1446" i="3"/>
  <c r="P1447" i="3"/>
  <c r="Q1447" i="3"/>
  <c r="R1447" i="3"/>
  <c r="S1447" i="3"/>
  <c r="T1447" i="3"/>
  <c r="P1448" i="3"/>
  <c r="Q1448" i="3"/>
  <c r="R1448" i="3"/>
  <c r="S1448" i="3"/>
  <c r="T1448" i="3"/>
  <c r="P1449" i="3"/>
  <c r="Q1449" i="3"/>
  <c r="R1449" i="3"/>
  <c r="S1449" i="3"/>
  <c r="T1449" i="3"/>
  <c r="P1450" i="3"/>
  <c r="Q1450" i="3"/>
  <c r="R1450" i="3"/>
  <c r="S1450" i="3"/>
  <c r="T1450" i="3"/>
  <c r="P1451" i="3"/>
  <c r="Q1451" i="3"/>
  <c r="R1451" i="3"/>
  <c r="S1451" i="3"/>
  <c r="T1451" i="3"/>
  <c r="P1452" i="3"/>
  <c r="Q1452" i="3"/>
  <c r="R1452" i="3"/>
  <c r="S1452" i="3"/>
  <c r="T1452" i="3"/>
  <c r="P1453" i="3"/>
  <c r="Q1453" i="3"/>
  <c r="R1453" i="3"/>
  <c r="S1453" i="3"/>
  <c r="T1453" i="3"/>
  <c r="P1454" i="3"/>
  <c r="Q1454" i="3"/>
  <c r="R1454" i="3"/>
  <c r="S1454" i="3"/>
  <c r="T1454" i="3"/>
  <c r="P1455" i="3"/>
  <c r="Q1455" i="3"/>
  <c r="R1455" i="3"/>
  <c r="S1455" i="3"/>
  <c r="T1455" i="3"/>
  <c r="P1456" i="3"/>
  <c r="Q1456" i="3"/>
  <c r="R1456" i="3"/>
  <c r="S1456" i="3"/>
  <c r="T1456" i="3"/>
  <c r="P1457" i="3"/>
  <c r="Q1457" i="3"/>
  <c r="R1457" i="3"/>
  <c r="S1457" i="3"/>
  <c r="T1457" i="3"/>
  <c r="P1458" i="3"/>
  <c r="Q1458" i="3"/>
  <c r="R1458" i="3"/>
  <c r="S1458" i="3"/>
  <c r="T1458" i="3"/>
  <c r="P1459" i="3"/>
  <c r="Q1459" i="3"/>
  <c r="R1459" i="3"/>
  <c r="S1459" i="3"/>
  <c r="T1459" i="3"/>
  <c r="P1460" i="3"/>
  <c r="Q1460" i="3"/>
  <c r="R1460" i="3"/>
  <c r="S1460" i="3"/>
  <c r="T1460" i="3"/>
  <c r="P1461" i="3"/>
  <c r="Q1461" i="3"/>
  <c r="R1461" i="3"/>
  <c r="S1461" i="3"/>
  <c r="T1461" i="3"/>
  <c r="P1462" i="3"/>
  <c r="Q1462" i="3"/>
  <c r="R1462" i="3"/>
  <c r="S1462" i="3"/>
  <c r="T1462" i="3"/>
  <c r="P1463" i="3"/>
  <c r="Q1463" i="3"/>
  <c r="R1463" i="3"/>
  <c r="S1463" i="3"/>
  <c r="T1463" i="3"/>
  <c r="P1464" i="3"/>
  <c r="Q1464" i="3"/>
  <c r="R1464" i="3"/>
  <c r="S1464" i="3"/>
  <c r="T1464" i="3"/>
  <c r="P1465" i="3"/>
  <c r="Q1465" i="3"/>
  <c r="R1465" i="3"/>
  <c r="S1465" i="3"/>
  <c r="T1465" i="3"/>
  <c r="P1466" i="3"/>
  <c r="Q1466" i="3"/>
  <c r="R1466" i="3"/>
  <c r="S1466" i="3"/>
  <c r="T1466" i="3"/>
  <c r="P1467" i="3"/>
  <c r="Q1467" i="3"/>
  <c r="R1467" i="3"/>
  <c r="S1467" i="3"/>
  <c r="T1467" i="3"/>
  <c r="P1468" i="3"/>
  <c r="Q1468" i="3"/>
  <c r="R1468" i="3"/>
  <c r="S1468" i="3"/>
  <c r="T1468" i="3"/>
  <c r="P1469" i="3"/>
  <c r="Q1469" i="3"/>
  <c r="R1469" i="3"/>
  <c r="S1469" i="3"/>
  <c r="T1469" i="3"/>
  <c r="P1470" i="3"/>
  <c r="Q1470" i="3"/>
  <c r="R1470" i="3"/>
  <c r="S1470" i="3"/>
  <c r="T1470" i="3"/>
  <c r="P1471" i="3"/>
  <c r="Q1471" i="3"/>
  <c r="R1471" i="3"/>
  <c r="S1471" i="3"/>
  <c r="T1471" i="3"/>
  <c r="P1472" i="3"/>
  <c r="Q1472" i="3"/>
  <c r="R1472" i="3"/>
  <c r="S1472" i="3"/>
  <c r="T1472" i="3"/>
  <c r="P1473" i="3"/>
  <c r="Q1473" i="3"/>
  <c r="R1473" i="3"/>
  <c r="S1473" i="3"/>
  <c r="T1473" i="3"/>
  <c r="P1474" i="3"/>
  <c r="Q1474" i="3"/>
  <c r="R1474" i="3"/>
  <c r="S1474" i="3"/>
  <c r="T1474" i="3"/>
  <c r="P1475" i="3"/>
  <c r="Q1475" i="3"/>
  <c r="R1475" i="3"/>
  <c r="S1475" i="3"/>
  <c r="T1475" i="3"/>
  <c r="P1476" i="3"/>
  <c r="Q1476" i="3"/>
  <c r="R1476" i="3"/>
  <c r="S1476" i="3"/>
  <c r="T1476" i="3"/>
  <c r="P1477" i="3"/>
  <c r="Q1477" i="3"/>
  <c r="R1477" i="3"/>
  <c r="S1477" i="3"/>
  <c r="T1477" i="3"/>
  <c r="P1478" i="3"/>
  <c r="Q1478" i="3"/>
  <c r="R1478" i="3"/>
  <c r="S1478" i="3"/>
  <c r="T1478" i="3"/>
  <c r="P1479" i="3"/>
  <c r="Q1479" i="3"/>
  <c r="R1479" i="3"/>
  <c r="S1479" i="3"/>
  <c r="T1479" i="3"/>
  <c r="P1480" i="3"/>
  <c r="Q1480" i="3"/>
  <c r="R1480" i="3"/>
  <c r="S1480" i="3"/>
  <c r="T1480" i="3"/>
  <c r="P1481" i="3"/>
  <c r="Q1481" i="3"/>
  <c r="R1481" i="3"/>
  <c r="S1481" i="3"/>
  <c r="T1481" i="3"/>
  <c r="P1482" i="3"/>
  <c r="Q1482" i="3"/>
  <c r="R1482" i="3"/>
  <c r="S1482" i="3"/>
  <c r="T1482" i="3"/>
  <c r="P1483" i="3"/>
  <c r="Q1483" i="3"/>
  <c r="R1483" i="3"/>
  <c r="S1483" i="3"/>
  <c r="T1483" i="3"/>
  <c r="P1484" i="3"/>
  <c r="Q1484" i="3"/>
  <c r="R1484" i="3"/>
  <c r="S1484" i="3"/>
  <c r="T1484" i="3"/>
  <c r="P1485" i="3"/>
  <c r="Q1485" i="3"/>
  <c r="R1485" i="3"/>
  <c r="S1485" i="3"/>
  <c r="T1485" i="3"/>
  <c r="P1486" i="3"/>
  <c r="Q1486" i="3"/>
  <c r="R1486" i="3"/>
  <c r="S1486" i="3"/>
  <c r="T1486" i="3"/>
  <c r="P1487" i="3"/>
  <c r="Q1487" i="3"/>
  <c r="R1487" i="3"/>
  <c r="S1487" i="3"/>
  <c r="T1487" i="3"/>
  <c r="P1488" i="3"/>
  <c r="Q1488" i="3"/>
  <c r="R1488" i="3"/>
  <c r="S1488" i="3"/>
  <c r="T1488" i="3"/>
  <c r="P1489" i="3"/>
  <c r="Q1489" i="3"/>
  <c r="R1489" i="3"/>
  <c r="S1489" i="3"/>
  <c r="T1489" i="3"/>
  <c r="P1490" i="3"/>
  <c r="Q1490" i="3"/>
  <c r="R1490" i="3"/>
  <c r="S1490" i="3"/>
  <c r="T1490" i="3"/>
  <c r="P1491" i="3"/>
  <c r="Q1491" i="3"/>
  <c r="R1491" i="3"/>
  <c r="S1491" i="3"/>
  <c r="T1491" i="3"/>
  <c r="P1492" i="3"/>
  <c r="Q1492" i="3"/>
  <c r="R1492" i="3"/>
  <c r="S1492" i="3"/>
  <c r="T1492" i="3"/>
  <c r="P1493" i="3"/>
  <c r="Q1493" i="3"/>
  <c r="R1493" i="3"/>
  <c r="S1493" i="3"/>
  <c r="T1493" i="3"/>
  <c r="P1494" i="3"/>
  <c r="Q1494" i="3"/>
  <c r="R1494" i="3"/>
  <c r="S1494" i="3"/>
  <c r="T1494" i="3"/>
  <c r="P1495" i="3"/>
  <c r="Q1495" i="3"/>
  <c r="R1495" i="3"/>
  <c r="S1495" i="3"/>
  <c r="T1495" i="3"/>
  <c r="P1496" i="3"/>
  <c r="Q1496" i="3"/>
  <c r="R1496" i="3"/>
  <c r="S1496" i="3"/>
  <c r="T1496" i="3"/>
  <c r="P1497" i="3"/>
  <c r="Q1497" i="3"/>
  <c r="R1497" i="3"/>
  <c r="S1497" i="3"/>
  <c r="T1497" i="3"/>
  <c r="P1498" i="3"/>
  <c r="Q1498" i="3"/>
  <c r="R1498" i="3"/>
  <c r="S1498" i="3"/>
  <c r="T1498" i="3"/>
  <c r="P1499" i="3"/>
  <c r="Q1499" i="3"/>
  <c r="R1499" i="3"/>
  <c r="S1499" i="3"/>
  <c r="T1499" i="3"/>
  <c r="P1500" i="3"/>
  <c r="Q1500" i="3"/>
  <c r="R1500" i="3"/>
  <c r="S1500" i="3"/>
  <c r="T1500" i="3"/>
  <c r="P1501" i="3"/>
  <c r="Q1501" i="3"/>
  <c r="R1501" i="3"/>
  <c r="S1501" i="3"/>
  <c r="T1501" i="3"/>
  <c r="P1502" i="3"/>
  <c r="Q1502" i="3"/>
  <c r="R1502" i="3"/>
  <c r="S1502" i="3"/>
  <c r="T1502" i="3"/>
  <c r="P1503" i="3"/>
  <c r="Q1503" i="3"/>
  <c r="R1503" i="3"/>
  <c r="S1503" i="3"/>
  <c r="T1503" i="3"/>
  <c r="P1504" i="3"/>
  <c r="Q1504" i="3"/>
  <c r="R1504" i="3"/>
  <c r="S1504" i="3"/>
  <c r="T1504" i="3"/>
  <c r="P1505" i="3"/>
  <c r="Q1505" i="3"/>
  <c r="R1505" i="3"/>
  <c r="S1505" i="3"/>
  <c r="T1505" i="3"/>
  <c r="P1506" i="3"/>
  <c r="Q1506" i="3"/>
  <c r="R1506" i="3"/>
  <c r="S1506" i="3"/>
  <c r="T1506" i="3"/>
  <c r="P1507" i="3"/>
  <c r="Q1507" i="3"/>
  <c r="R1507" i="3"/>
  <c r="S1507" i="3"/>
  <c r="T1507" i="3"/>
  <c r="P1508" i="3"/>
  <c r="Q1508" i="3"/>
  <c r="R1508" i="3"/>
  <c r="S1508" i="3"/>
  <c r="T1508" i="3"/>
  <c r="P1509" i="3"/>
  <c r="Q1509" i="3"/>
  <c r="R1509" i="3"/>
  <c r="S1509" i="3"/>
  <c r="T1509" i="3"/>
  <c r="P1510" i="3"/>
  <c r="Q1510" i="3"/>
  <c r="R1510" i="3"/>
  <c r="S1510" i="3"/>
  <c r="T1510" i="3"/>
  <c r="P1511" i="3"/>
  <c r="Q1511" i="3"/>
  <c r="R1511" i="3"/>
  <c r="S1511" i="3"/>
  <c r="T1511" i="3"/>
  <c r="P1512" i="3"/>
  <c r="Q1512" i="3"/>
  <c r="R1512" i="3"/>
  <c r="S1512" i="3"/>
  <c r="T1512" i="3"/>
  <c r="P1513" i="3"/>
  <c r="Q1513" i="3"/>
  <c r="R1513" i="3"/>
  <c r="S1513" i="3"/>
  <c r="T1513" i="3"/>
  <c r="P1514" i="3"/>
  <c r="Q1514" i="3"/>
  <c r="R1514" i="3"/>
  <c r="S1514" i="3"/>
  <c r="T1514" i="3"/>
  <c r="P1515" i="3"/>
  <c r="Q1515" i="3"/>
  <c r="R1515" i="3"/>
  <c r="S1515" i="3"/>
  <c r="T1515" i="3"/>
  <c r="P1516" i="3"/>
  <c r="Q1516" i="3"/>
  <c r="R1516" i="3"/>
  <c r="S1516" i="3"/>
  <c r="T1516" i="3"/>
  <c r="P1517" i="3"/>
  <c r="Q1517" i="3"/>
  <c r="R1517" i="3"/>
  <c r="S1517" i="3"/>
  <c r="T1517" i="3"/>
  <c r="P1518" i="3"/>
  <c r="Q1518" i="3"/>
  <c r="R1518" i="3"/>
  <c r="S1518" i="3"/>
  <c r="T1518" i="3"/>
  <c r="P1519" i="3"/>
  <c r="Q1519" i="3"/>
  <c r="R1519" i="3"/>
  <c r="S1519" i="3"/>
  <c r="T1519" i="3"/>
  <c r="P1520" i="3"/>
  <c r="Q1520" i="3"/>
  <c r="R1520" i="3"/>
  <c r="S1520" i="3"/>
  <c r="T1520" i="3"/>
  <c r="P1521" i="3"/>
  <c r="Q1521" i="3"/>
  <c r="R1521" i="3"/>
  <c r="S1521" i="3"/>
  <c r="T1521" i="3"/>
  <c r="P1522" i="3"/>
  <c r="Q1522" i="3"/>
  <c r="R1522" i="3"/>
  <c r="S1522" i="3"/>
  <c r="T1522" i="3"/>
  <c r="P1523" i="3"/>
  <c r="Q1523" i="3"/>
  <c r="R1523" i="3"/>
  <c r="S1523" i="3"/>
  <c r="T1523" i="3"/>
  <c r="P1524" i="3"/>
  <c r="Q1524" i="3"/>
  <c r="R1524" i="3"/>
  <c r="S1524" i="3"/>
  <c r="T1524" i="3"/>
  <c r="P1525" i="3"/>
  <c r="Q1525" i="3"/>
  <c r="R1525" i="3"/>
  <c r="S1525" i="3"/>
  <c r="T1525" i="3"/>
  <c r="P1526" i="3"/>
  <c r="Q1526" i="3"/>
  <c r="R1526" i="3"/>
  <c r="S1526" i="3"/>
  <c r="T1526" i="3"/>
  <c r="P1527" i="3"/>
  <c r="Q1527" i="3"/>
  <c r="R1527" i="3"/>
  <c r="S1527" i="3"/>
  <c r="T1527" i="3"/>
  <c r="P1528" i="3"/>
  <c r="Q1528" i="3"/>
  <c r="R1528" i="3"/>
  <c r="S1528" i="3"/>
  <c r="T1528" i="3"/>
  <c r="P1529" i="3"/>
  <c r="Q1529" i="3"/>
  <c r="R1529" i="3"/>
  <c r="S1529" i="3"/>
  <c r="T1529" i="3"/>
  <c r="P1530" i="3"/>
  <c r="Q1530" i="3"/>
  <c r="R1530" i="3"/>
  <c r="S1530" i="3"/>
  <c r="T1530" i="3"/>
  <c r="P1531" i="3"/>
  <c r="Q1531" i="3"/>
  <c r="R1531" i="3"/>
  <c r="S1531" i="3"/>
  <c r="T1531" i="3"/>
  <c r="P1532" i="3"/>
  <c r="Q1532" i="3"/>
  <c r="R1532" i="3"/>
  <c r="S1532" i="3"/>
  <c r="T1532" i="3"/>
  <c r="P1533" i="3"/>
  <c r="Q1533" i="3"/>
  <c r="R1533" i="3"/>
  <c r="S1533" i="3"/>
  <c r="T1533" i="3"/>
  <c r="P1534" i="3"/>
  <c r="Q1534" i="3"/>
  <c r="R1534" i="3"/>
  <c r="S1534" i="3"/>
  <c r="T1534" i="3"/>
  <c r="P1535" i="3"/>
  <c r="Q1535" i="3"/>
  <c r="R1535" i="3"/>
  <c r="S1535" i="3"/>
  <c r="T1535" i="3"/>
  <c r="P1536" i="3"/>
  <c r="Q1536" i="3"/>
  <c r="R1536" i="3"/>
  <c r="S1536" i="3"/>
  <c r="T1536" i="3"/>
  <c r="P1537" i="3"/>
  <c r="Q1537" i="3"/>
  <c r="R1537" i="3"/>
  <c r="S1537" i="3"/>
  <c r="T1537" i="3"/>
  <c r="P1538" i="3"/>
  <c r="Q1538" i="3"/>
  <c r="R1538" i="3"/>
  <c r="S1538" i="3"/>
  <c r="T1538" i="3"/>
  <c r="P1539" i="3"/>
  <c r="Q1539" i="3"/>
  <c r="R1539" i="3"/>
  <c r="S1539" i="3"/>
  <c r="T1539" i="3"/>
  <c r="P1540" i="3"/>
  <c r="Q1540" i="3"/>
  <c r="R1540" i="3"/>
  <c r="S1540" i="3"/>
  <c r="T1540" i="3"/>
  <c r="P1541" i="3"/>
  <c r="Q1541" i="3"/>
  <c r="R1541" i="3"/>
  <c r="S1541" i="3"/>
  <c r="T1541" i="3"/>
  <c r="P1542" i="3"/>
  <c r="Q1542" i="3"/>
  <c r="R1542" i="3"/>
  <c r="S1542" i="3"/>
  <c r="T1542" i="3"/>
  <c r="P1543" i="3"/>
  <c r="Q1543" i="3"/>
  <c r="R1543" i="3"/>
  <c r="S1543" i="3"/>
  <c r="T1543" i="3"/>
  <c r="P1544" i="3"/>
  <c r="Q1544" i="3"/>
  <c r="R1544" i="3"/>
  <c r="S1544" i="3"/>
  <c r="T1544" i="3"/>
  <c r="P1545" i="3"/>
  <c r="Q1545" i="3"/>
  <c r="R1545" i="3"/>
  <c r="S1545" i="3"/>
  <c r="T1545" i="3"/>
  <c r="P1546" i="3"/>
  <c r="Q1546" i="3"/>
  <c r="R1546" i="3"/>
  <c r="S1546" i="3"/>
  <c r="T1546" i="3"/>
  <c r="P1547" i="3"/>
  <c r="Q1547" i="3"/>
  <c r="R1547" i="3"/>
  <c r="S1547" i="3"/>
  <c r="T1547" i="3"/>
  <c r="P1548" i="3"/>
  <c r="Q1548" i="3"/>
  <c r="R1548" i="3"/>
  <c r="S1548" i="3"/>
  <c r="T1548" i="3"/>
  <c r="P1549" i="3"/>
  <c r="Q1549" i="3"/>
  <c r="R1549" i="3"/>
  <c r="S1549" i="3"/>
  <c r="T1549" i="3"/>
  <c r="P1550" i="3"/>
  <c r="Q1550" i="3"/>
  <c r="R1550" i="3"/>
  <c r="S1550" i="3"/>
  <c r="T1550" i="3"/>
  <c r="P1551" i="3"/>
  <c r="Q1551" i="3"/>
  <c r="R1551" i="3"/>
  <c r="S1551" i="3"/>
  <c r="T1551" i="3"/>
  <c r="P1552" i="3"/>
  <c r="Q1552" i="3"/>
  <c r="R1552" i="3"/>
  <c r="S1552" i="3"/>
  <c r="T1552" i="3"/>
  <c r="P1553" i="3"/>
  <c r="Q1553" i="3"/>
  <c r="R1553" i="3"/>
  <c r="S1553" i="3"/>
  <c r="T1553" i="3"/>
  <c r="P1554" i="3"/>
  <c r="Q1554" i="3"/>
  <c r="R1554" i="3"/>
  <c r="S1554" i="3"/>
  <c r="T1554" i="3"/>
  <c r="P1555" i="3"/>
  <c r="Q1555" i="3"/>
  <c r="R1555" i="3"/>
  <c r="S1555" i="3"/>
  <c r="T1555" i="3"/>
  <c r="P1556" i="3"/>
  <c r="Q1556" i="3"/>
  <c r="R1556" i="3"/>
  <c r="S1556" i="3"/>
  <c r="T1556" i="3"/>
  <c r="P1557" i="3"/>
  <c r="Q1557" i="3"/>
  <c r="R1557" i="3"/>
  <c r="S1557" i="3"/>
  <c r="T1557" i="3"/>
  <c r="P1558" i="3"/>
  <c r="Q1558" i="3"/>
  <c r="R1558" i="3"/>
  <c r="S1558" i="3"/>
  <c r="T1558" i="3"/>
  <c r="P1559" i="3"/>
  <c r="Q1559" i="3"/>
  <c r="R1559" i="3"/>
  <c r="S1559" i="3"/>
  <c r="T1559" i="3"/>
  <c r="P1560" i="3"/>
  <c r="Q1560" i="3"/>
  <c r="R1560" i="3"/>
  <c r="S1560" i="3"/>
  <c r="T1560" i="3"/>
  <c r="P1561" i="3"/>
  <c r="Q1561" i="3"/>
  <c r="R1561" i="3"/>
  <c r="S1561" i="3"/>
  <c r="T1561" i="3"/>
  <c r="P1562" i="3"/>
  <c r="Q1562" i="3"/>
  <c r="R1562" i="3"/>
  <c r="S1562" i="3"/>
  <c r="T1562" i="3"/>
  <c r="P1563" i="3"/>
  <c r="Q1563" i="3"/>
  <c r="R1563" i="3"/>
  <c r="S1563" i="3"/>
  <c r="T1563" i="3"/>
  <c r="P1564" i="3"/>
  <c r="Q1564" i="3"/>
  <c r="R1564" i="3"/>
  <c r="S1564" i="3"/>
  <c r="T1564" i="3"/>
  <c r="P1565" i="3"/>
  <c r="Q1565" i="3"/>
  <c r="R1565" i="3"/>
  <c r="S1565" i="3"/>
  <c r="T1565" i="3"/>
  <c r="P1566" i="3"/>
  <c r="Q1566" i="3"/>
  <c r="R1566" i="3"/>
  <c r="S1566" i="3"/>
  <c r="T1566" i="3"/>
  <c r="P1567" i="3"/>
  <c r="Q1567" i="3"/>
  <c r="R1567" i="3"/>
  <c r="S1567" i="3"/>
  <c r="T1567" i="3"/>
  <c r="P1568" i="3"/>
  <c r="Q1568" i="3"/>
  <c r="R1568" i="3"/>
  <c r="S1568" i="3"/>
  <c r="T1568" i="3"/>
  <c r="P1569" i="3"/>
  <c r="Q1569" i="3"/>
  <c r="R1569" i="3"/>
  <c r="S1569" i="3"/>
  <c r="T1569" i="3"/>
  <c r="P1570" i="3"/>
  <c r="Q1570" i="3"/>
  <c r="R1570" i="3"/>
  <c r="S1570" i="3"/>
  <c r="T1570" i="3"/>
  <c r="P1571" i="3"/>
  <c r="Q1571" i="3"/>
  <c r="R1571" i="3"/>
  <c r="S1571" i="3"/>
  <c r="T1571" i="3"/>
  <c r="P1572" i="3"/>
  <c r="Q1572" i="3"/>
  <c r="R1572" i="3"/>
  <c r="S1572" i="3"/>
  <c r="T1572" i="3"/>
  <c r="P1573" i="3"/>
  <c r="Q1573" i="3"/>
  <c r="R1573" i="3"/>
  <c r="S1573" i="3"/>
  <c r="T1573" i="3"/>
  <c r="P1574" i="3"/>
  <c r="Q1574" i="3"/>
  <c r="R1574" i="3"/>
  <c r="S1574" i="3"/>
  <c r="T1574" i="3"/>
  <c r="P1575" i="3"/>
  <c r="Q1575" i="3"/>
  <c r="R1575" i="3"/>
  <c r="S1575" i="3"/>
  <c r="T1575" i="3"/>
  <c r="P1576" i="3"/>
  <c r="Q1576" i="3"/>
  <c r="R1576" i="3"/>
  <c r="S1576" i="3"/>
  <c r="T1576" i="3"/>
  <c r="P1577" i="3"/>
  <c r="Q1577" i="3"/>
  <c r="R1577" i="3"/>
  <c r="S1577" i="3"/>
  <c r="T1577" i="3"/>
  <c r="P1578" i="3"/>
  <c r="Q1578" i="3"/>
  <c r="R1578" i="3"/>
  <c r="S1578" i="3"/>
  <c r="T1578" i="3"/>
  <c r="P1579" i="3"/>
  <c r="Q1579" i="3"/>
  <c r="R1579" i="3"/>
  <c r="S1579" i="3"/>
  <c r="T1579" i="3"/>
  <c r="P1580" i="3"/>
  <c r="Q1580" i="3"/>
  <c r="R1580" i="3"/>
  <c r="S1580" i="3"/>
  <c r="T1580" i="3"/>
  <c r="P1581" i="3"/>
  <c r="Q1581" i="3"/>
  <c r="R1581" i="3"/>
  <c r="S1581" i="3"/>
  <c r="T1581" i="3"/>
  <c r="P1582" i="3"/>
  <c r="Q1582" i="3"/>
  <c r="R1582" i="3"/>
  <c r="S1582" i="3"/>
  <c r="T1582" i="3"/>
  <c r="P1583" i="3"/>
  <c r="Q1583" i="3"/>
  <c r="R1583" i="3"/>
  <c r="S1583" i="3"/>
  <c r="T1583" i="3"/>
  <c r="P1584" i="3"/>
  <c r="Q1584" i="3"/>
  <c r="R1584" i="3"/>
  <c r="S1584" i="3"/>
  <c r="T1584" i="3"/>
  <c r="P1585" i="3"/>
  <c r="Q1585" i="3"/>
  <c r="R1585" i="3"/>
  <c r="S1585" i="3"/>
  <c r="T1585" i="3"/>
  <c r="P1586" i="3"/>
  <c r="Q1586" i="3"/>
  <c r="R1586" i="3"/>
  <c r="S1586" i="3"/>
  <c r="T1586" i="3"/>
  <c r="P1587" i="3"/>
  <c r="Q1587" i="3"/>
  <c r="R1587" i="3"/>
  <c r="S1587" i="3"/>
  <c r="T1587" i="3"/>
  <c r="P1588" i="3"/>
  <c r="Q1588" i="3"/>
  <c r="R1588" i="3"/>
  <c r="S1588" i="3"/>
  <c r="T1588" i="3"/>
  <c r="P1589" i="3"/>
  <c r="Q1589" i="3"/>
  <c r="R1589" i="3"/>
  <c r="S1589" i="3"/>
  <c r="T1589" i="3"/>
  <c r="P1590" i="3"/>
  <c r="Q1590" i="3"/>
  <c r="R1590" i="3"/>
  <c r="S1590" i="3"/>
  <c r="T1590" i="3"/>
  <c r="P1591" i="3"/>
  <c r="Q1591" i="3"/>
  <c r="R1591" i="3"/>
  <c r="S1591" i="3"/>
  <c r="T1591" i="3"/>
  <c r="P1592" i="3"/>
  <c r="Q1592" i="3"/>
  <c r="R1592" i="3"/>
  <c r="S1592" i="3"/>
  <c r="T1592" i="3"/>
  <c r="P1593" i="3"/>
  <c r="Q1593" i="3"/>
  <c r="R1593" i="3"/>
  <c r="S1593" i="3"/>
  <c r="T1593" i="3"/>
  <c r="P1594" i="3"/>
  <c r="Q1594" i="3"/>
  <c r="R1594" i="3"/>
  <c r="S1594" i="3"/>
  <c r="T1594" i="3"/>
  <c r="P1595" i="3"/>
  <c r="Q1595" i="3"/>
  <c r="R1595" i="3"/>
  <c r="S1595" i="3"/>
  <c r="T1595" i="3"/>
  <c r="P1596" i="3"/>
  <c r="Q1596" i="3"/>
  <c r="R1596" i="3"/>
  <c r="S1596" i="3"/>
  <c r="T1596" i="3"/>
  <c r="P1597" i="3"/>
  <c r="Q1597" i="3"/>
  <c r="R1597" i="3"/>
  <c r="S1597" i="3"/>
  <c r="T1597" i="3"/>
  <c r="P1598" i="3"/>
  <c r="Q1598" i="3"/>
  <c r="R1598" i="3"/>
  <c r="S1598" i="3"/>
  <c r="T1598" i="3"/>
  <c r="P1599" i="3"/>
  <c r="Q1599" i="3"/>
  <c r="R1599" i="3"/>
  <c r="S1599" i="3"/>
  <c r="T1599" i="3"/>
  <c r="P1600" i="3"/>
  <c r="Q1600" i="3"/>
  <c r="R1600" i="3"/>
  <c r="S1600" i="3"/>
  <c r="T1600" i="3"/>
  <c r="P1601" i="3"/>
  <c r="Q1601" i="3"/>
  <c r="R1601" i="3"/>
  <c r="S1601" i="3"/>
  <c r="T1601" i="3"/>
  <c r="P1602" i="3"/>
  <c r="Q1602" i="3"/>
  <c r="R1602" i="3"/>
  <c r="S1602" i="3"/>
  <c r="T1602" i="3"/>
  <c r="P1603" i="3"/>
  <c r="Q1603" i="3"/>
  <c r="R1603" i="3"/>
  <c r="S1603" i="3"/>
  <c r="T1603" i="3"/>
  <c r="P1604" i="3"/>
  <c r="Q1604" i="3"/>
  <c r="R1604" i="3"/>
  <c r="S1604" i="3"/>
  <c r="T1604" i="3"/>
  <c r="P1605" i="3"/>
  <c r="Q1605" i="3"/>
  <c r="R1605" i="3"/>
  <c r="S1605" i="3"/>
  <c r="T1605" i="3"/>
  <c r="P1606" i="3"/>
  <c r="Q1606" i="3"/>
  <c r="R1606" i="3"/>
  <c r="S1606" i="3"/>
  <c r="T1606" i="3"/>
  <c r="P1607" i="3"/>
  <c r="Q1607" i="3"/>
  <c r="R1607" i="3"/>
  <c r="S1607" i="3"/>
  <c r="T1607" i="3"/>
  <c r="P1608" i="3"/>
  <c r="Q1608" i="3"/>
  <c r="R1608" i="3"/>
  <c r="S1608" i="3"/>
  <c r="T1608" i="3"/>
  <c r="P1609" i="3"/>
  <c r="Q1609" i="3"/>
  <c r="R1609" i="3"/>
  <c r="S1609" i="3"/>
  <c r="T1609" i="3"/>
  <c r="P1610" i="3"/>
  <c r="Q1610" i="3"/>
  <c r="R1610" i="3"/>
  <c r="S1610" i="3"/>
  <c r="T1610" i="3"/>
  <c r="P1611" i="3"/>
  <c r="Q1611" i="3"/>
  <c r="R1611" i="3"/>
  <c r="S1611" i="3"/>
  <c r="T1611" i="3"/>
  <c r="P1612" i="3"/>
  <c r="Q1612" i="3"/>
  <c r="R1612" i="3"/>
  <c r="S1612" i="3"/>
  <c r="T1612" i="3"/>
  <c r="P1613" i="3"/>
  <c r="Q1613" i="3"/>
  <c r="R1613" i="3"/>
  <c r="S1613" i="3"/>
  <c r="T1613" i="3"/>
  <c r="P1614" i="3"/>
  <c r="Q1614" i="3"/>
  <c r="R1614" i="3"/>
  <c r="S1614" i="3"/>
  <c r="T1614" i="3"/>
  <c r="P1615" i="3"/>
  <c r="Q1615" i="3"/>
  <c r="R1615" i="3"/>
  <c r="S1615" i="3"/>
  <c r="T1615" i="3"/>
  <c r="P1616" i="3"/>
  <c r="Q1616" i="3"/>
  <c r="R1616" i="3"/>
  <c r="S1616" i="3"/>
  <c r="T1616" i="3"/>
  <c r="P1617" i="3"/>
  <c r="Q1617" i="3"/>
  <c r="R1617" i="3"/>
  <c r="S1617" i="3"/>
  <c r="T1617" i="3"/>
  <c r="P1618" i="3"/>
  <c r="Q1618" i="3"/>
  <c r="R1618" i="3"/>
  <c r="S1618" i="3"/>
  <c r="T1618" i="3"/>
  <c r="P1619" i="3"/>
  <c r="Q1619" i="3"/>
  <c r="R1619" i="3"/>
  <c r="S1619" i="3"/>
  <c r="T1619" i="3"/>
  <c r="P1620" i="3"/>
  <c r="Q1620" i="3"/>
  <c r="R1620" i="3"/>
  <c r="S1620" i="3"/>
  <c r="T1620" i="3"/>
  <c r="P1621" i="3"/>
  <c r="Q1621" i="3"/>
  <c r="R1621" i="3"/>
  <c r="S1621" i="3"/>
  <c r="T1621" i="3"/>
  <c r="P1622" i="3"/>
  <c r="Q1622" i="3"/>
  <c r="R1622" i="3"/>
  <c r="S1622" i="3"/>
  <c r="T1622" i="3"/>
  <c r="P1623" i="3"/>
  <c r="Q1623" i="3"/>
  <c r="R1623" i="3"/>
  <c r="S1623" i="3"/>
  <c r="T1623" i="3"/>
  <c r="P1624" i="3"/>
  <c r="Q1624" i="3"/>
  <c r="R1624" i="3"/>
  <c r="S1624" i="3"/>
  <c r="T1624" i="3"/>
  <c r="P1625" i="3"/>
  <c r="Q1625" i="3"/>
  <c r="R1625" i="3"/>
  <c r="S1625" i="3"/>
  <c r="T1625" i="3"/>
  <c r="P1626" i="3"/>
  <c r="Q1626" i="3"/>
  <c r="R1626" i="3"/>
  <c r="S1626" i="3"/>
  <c r="T1626" i="3"/>
  <c r="P1627" i="3"/>
  <c r="Q1627" i="3"/>
  <c r="R1627" i="3"/>
  <c r="S1627" i="3"/>
  <c r="T1627" i="3"/>
  <c r="P1628" i="3"/>
  <c r="Q1628" i="3"/>
  <c r="R1628" i="3"/>
  <c r="S1628" i="3"/>
  <c r="T1628" i="3"/>
  <c r="P1629" i="3"/>
  <c r="Q1629" i="3"/>
  <c r="R1629" i="3"/>
  <c r="S1629" i="3"/>
  <c r="T1629" i="3"/>
  <c r="P1630" i="3"/>
  <c r="Q1630" i="3"/>
  <c r="R1630" i="3"/>
  <c r="S1630" i="3"/>
  <c r="T1630" i="3"/>
  <c r="P1631" i="3"/>
  <c r="Q1631" i="3"/>
  <c r="R1631" i="3"/>
  <c r="S1631" i="3"/>
  <c r="T1631" i="3"/>
  <c r="P1632" i="3"/>
  <c r="Q1632" i="3"/>
  <c r="R1632" i="3"/>
  <c r="S1632" i="3"/>
  <c r="T1632" i="3"/>
  <c r="P1633" i="3"/>
  <c r="Q1633" i="3"/>
  <c r="R1633" i="3"/>
  <c r="S1633" i="3"/>
  <c r="T1633" i="3"/>
  <c r="P1634" i="3"/>
  <c r="Q1634" i="3"/>
  <c r="R1634" i="3"/>
  <c r="S1634" i="3"/>
  <c r="T1634" i="3"/>
  <c r="P1635" i="3"/>
  <c r="Q1635" i="3"/>
  <c r="R1635" i="3"/>
  <c r="S1635" i="3"/>
  <c r="T1635" i="3"/>
  <c r="P1636" i="3"/>
  <c r="Q1636" i="3"/>
  <c r="R1636" i="3"/>
  <c r="S1636" i="3"/>
  <c r="T1636" i="3"/>
  <c r="P1637" i="3"/>
  <c r="Q1637" i="3"/>
  <c r="R1637" i="3"/>
  <c r="S1637" i="3"/>
  <c r="T1637" i="3"/>
  <c r="P1638" i="3"/>
  <c r="Q1638" i="3"/>
  <c r="R1638" i="3"/>
  <c r="S1638" i="3"/>
  <c r="T1638" i="3"/>
  <c r="P1639" i="3"/>
  <c r="Q1639" i="3"/>
  <c r="R1639" i="3"/>
  <c r="S1639" i="3"/>
  <c r="T1639" i="3"/>
  <c r="P1640" i="3"/>
  <c r="Q1640" i="3"/>
  <c r="R1640" i="3"/>
  <c r="S1640" i="3"/>
  <c r="T1640" i="3"/>
  <c r="P1641" i="3"/>
  <c r="Q1641" i="3"/>
  <c r="R1641" i="3"/>
  <c r="S1641" i="3"/>
  <c r="T1641" i="3"/>
  <c r="P1642" i="3"/>
  <c r="Q1642" i="3"/>
  <c r="R1642" i="3"/>
  <c r="S1642" i="3"/>
  <c r="T1642" i="3"/>
  <c r="P1643" i="3"/>
  <c r="Q1643" i="3"/>
  <c r="R1643" i="3"/>
  <c r="S1643" i="3"/>
  <c r="T1643" i="3"/>
  <c r="P1644" i="3"/>
  <c r="Q1644" i="3"/>
  <c r="R1644" i="3"/>
  <c r="S1644" i="3"/>
  <c r="T1644" i="3"/>
  <c r="P1645" i="3"/>
  <c r="Q1645" i="3"/>
  <c r="R1645" i="3"/>
  <c r="S1645" i="3"/>
  <c r="T1645" i="3"/>
  <c r="P1646" i="3"/>
  <c r="Q1646" i="3"/>
  <c r="R1646" i="3"/>
  <c r="S1646" i="3"/>
  <c r="T1646" i="3"/>
  <c r="P1647" i="3"/>
  <c r="Q1647" i="3"/>
  <c r="R1647" i="3"/>
  <c r="S1647" i="3"/>
  <c r="T1647" i="3"/>
  <c r="P1648" i="3"/>
  <c r="Q1648" i="3"/>
  <c r="R1648" i="3"/>
  <c r="S1648" i="3"/>
  <c r="T1648" i="3"/>
  <c r="P1649" i="3"/>
  <c r="Q1649" i="3"/>
  <c r="R1649" i="3"/>
  <c r="S1649" i="3"/>
  <c r="T1649" i="3"/>
  <c r="P1650" i="3"/>
  <c r="Q1650" i="3"/>
  <c r="R1650" i="3"/>
  <c r="S1650" i="3"/>
  <c r="T1650" i="3"/>
  <c r="P1651" i="3"/>
  <c r="Q1651" i="3"/>
  <c r="R1651" i="3"/>
  <c r="S1651" i="3"/>
  <c r="T1651" i="3"/>
  <c r="P1652" i="3"/>
  <c r="Q1652" i="3"/>
  <c r="R1652" i="3"/>
  <c r="S1652" i="3"/>
  <c r="T1652" i="3"/>
  <c r="P1653" i="3"/>
  <c r="Q1653" i="3"/>
  <c r="R1653" i="3"/>
  <c r="S1653" i="3"/>
  <c r="T1653" i="3"/>
  <c r="P1654" i="3"/>
  <c r="Q1654" i="3"/>
  <c r="R1654" i="3"/>
  <c r="S1654" i="3"/>
  <c r="T1654" i="3"/>
  <c r="P1655" i="3"/>
  <c r="Q1655" i="3"/>
  <c r="R1655" i="3"/>
  <c r="S1655" i="3"/>
  <c r="T1655" i="3"/>
  <c r="P1656" i="3"/>
  <c r="Q1656" i="3"/>
  <c r="R1656" i="3"/>
  <c r="S1656" i="3"/>
  <c r="T1656" i="3"/>
  <c r="P1657" i="3"/>
  <c r="Q1657" i="3"/>
  <c r="R1657" i="3"/>
  <c r="S1657" i="3"/>
  <c r="T1657" i="3"/>
  <c r="P1658" i="3"/>
  <c r="Q1658" i="3"/>
  <c r="R1658" i="3"/>
  <c r="S1658" i="3"/>
  <c r="T1658" i="3"/>
  <c r="P1659" i="3"/>
  <c r="Q1659" i="3"/>
  <c r="R1659" i="3"/>
  <c r="S1659" i="3"/>
  <c r="T1659" i="3"/>
  <c r="P1660" i="3"/>
  <c r="Q1660" i="3"/>
  <c r="R1660" i="3"/>
  <c r="S1660" i="3"/>
  <c r="T1660" i="3"/>
  <c r="P1661" i="3"/>
  <c r="Q1661" i="3"/>
  <c r="R1661" i="3"/>
  <c r="S1661" i="3"/>
  <c r="T1661" i="3"/>
  <c r="P1662" i="3"/>
  <c r="Q1662" i="3"/>
  <c r="R1662" i="3"/>
  <c r="S1662" i="3"/>
  <c r="T1662" i="3"/>
  <c r="P1663" i="3"/>
  <c r="Q1663" i="3"/>
  <c r="R1663" i="3"/>
  <c r="S1663" i="3"/>
  <c r="T1663" i="3"/>
  <c r="P1664" i="3"/>
  <c r="Q1664" i="3"/>
  <c r="R1664" i="3"/>
  <c r="S1664" i="3"/>
  <c r="T1664" i="3"/>
  <c r="P1665" i="3"/>
  <c r="Q1665" i="3"/>
  <c r="R1665" i="3"/>
  <c r="S1665" i="3"/>
  <c r="T1665" i="3"/>
  <c r="P1666" i="3"/>
  <c r="Q1666" i="3"/>
  <c r="R1666" i="3"/>
  <c r="S1666" i="3"/>
  <c r="T1666" i="3"/>
  <c r="P1667" i="3"/>
  <c r="Q1667" i="3"/>
  <c r="R1667" i="3"/>
  <c r="S1667" i="3"/>
  <c r="T1667" i="3"/>
  <c r="P1668" i="3"/>
  <c r="Q1668" i="3"/>
  <c r="R1668" i="3"/>
  <c r="S1668" i="3"/>
  <c r="T1668" i="3"/>
  <c r="P1669" i="3"/>
  <c r="Q1669" i="3"/>
  <c r="R1669" i="3"/>
  <c r="S1669" i="3"/>
  <c r="T1669" i="3"/>
  <c r="P1670" i="3"/>
  <c r="Q1670" i="3"/>
  <c r="R1670" i="3"/>
  <c r="S1670" i="3"/>
  <c r="T1670" i="3"/>
  <c r="P1671" i="3"/>
  <c r="Q1671" i="3"/>
  <c r="R1671" i="3"/>
  <c r="S1671" i="3"/>
  <c r="T1671" i="3"/>
  <c r="P1672" i="3"/>
  <c r="Q1672" i="3"/>
  <c r="R1672" i="3"/>
  <c r="S1672" i="3"/>
  <c r="T1672" i="3"/>
  <c r="P1673" i="3"/>
  <c r="Q1673" i="3"/>
  <c r="R1673" i="3"/>
  <c r="S1673" i="3"/>
  <c r="T1673" i="3"/>
  <c r="P1674" i="3"/>
  <c r="Q1674" i="3"/>
  <c r="R1674" i="3"/>
  <c r="S1674" i="3"/>
  <c r="T1674" i="3"/>
  <c r="P1675" i="3"/>
  <c r="Q1675" i="3"/>
  <c r="R1675" i="3"/>
  <c r="S1675" i="3"/>
  <c r="T1675" i="3"/>
  <c r="P1676" i="3"/>
  <c r="Q1676" i="3"/>
  <c r="R1676" i="3"/>
  <c r="S1676" i="3"/>
  <c r="T1676" i="3"/>
  <c r="P1677" i="3"/>
  <c r="Q1677" i="3"/>
  <c r="R1677" i="3"/>
  <c r="S1677" i="3"/>
  <c r="T1677" i="3"/>
  <c r="P1678" i="3"/>
  <c r="Q1678" i="3"/>
  <c r="R1678" i="3"/>
  <c r="S1678" i="3"/>
  <c r="T1678" i="3"/>
  <c r="P1679" i="3"/>
  <c r="Q1679" i="3"/>
  <c r="R1679" i="3"/>
  <c r="S1679" i="3"/>
  <c r="T1679" i="3"/>
  <c r="P1680" i="3"/>
  <c r="Q1680" i="3"/>
  <c r="R1680" i="3"/>
  <c r="S1680" i="3"/>
  <c r="T1680" i="3"/>
  <c r="P1681" i="3"/>
  <c r="Q1681" i="3"/>
  <c r="R1681" i="3"/>
  <c r="S1681" i="3"/>
  <c r="T1681" i="3"/>
  <c r="P1682" i="3"/>
  <c r="Q1682" i="3"/>
  <c r="R1682" i="3"/>
  <c r="S1682" i="3"/>
  <c r="T1682" i="3"/>
  <c r="P1683" i="3"/>
  <c r="Q1683" i="3"/>
  <c r="R1683" i="3"/>
  <c r="S1683" i="3"/>
  <c r="T1683" i="3"/>
  <c r="P1684" i="3"/>
  <c r="Q1684" i="3"/>
  <c r="R1684" i="3"/>
  <c r="S1684" i="3"/>
  <c r="T1684" i="3"/>
  <c r="P1685" i="3"/>
  <c r="Q1685" i="3"/>
  <c r="R1685" i="3"/>
  <c r="S1685" i="3"/>
  <c r="T1685" i="3"/>
  <c r="P1686" i="3"/>
  <c r="Q1686" i="3"/>
  <c r="R1686" i="3"/>
  <c r="S1686" i="3"/>
  <c r="T1686" i="3"/>
  <c r="P1687" i="3"/>
  <c r="Q1687" i="3"/>
  <c r="R1687" i="3"/>
  <c r="S1687" i="3"/>
  <c r="T1687" i="3"/>
  <c r="P1688" i="3"/>
  <c r="Q1688" i="3"/>
  <c r="R1688" i="3"/>
  <c r="S1688" i="3"/>
  <c r="T1688" i="3"/>
  <c r="P1689" i="3"/>
  <c r="Q1689" i="3"/>
  <c r="R1689" i="3"/>
  <c r="S1689" i="3"/>
  <c r="T1689" i="3"/>
  <c r="P1690" i="3"/>
  <c r="Q1690" i="3"/>
  <c r="R1690" i="3"/>
  <c r="S1690" i="3"/>
  <c r="T1690" i="3"/>
  <c r="P1691" i="3"/>
  <c r="Q1691" i="3"/>
  <c r="R1691" i="3"/>
  <c r="S1691" i="3"/>
  <c r="T1691" i="3"/>
  <c r="P1692" i="3"/>
  <c r="Q1692" i="3"/>
  <c r="R1692" i="3"/>
  <c r="S1692" i="3"/>
  <c r="T1692" i="3"/>
  <c r="P1693" i="3"/>
  <c r="Q1693" i="3"/>
  <c r="R1693" i="3"/>
  <c r="S1693" i="3"/>
  <c r="T1693" i="3"/>
  <c r="P1694" i="3"/>
  <c r="Q1694" i="3"/>
  <c r="R1694" i="3"/>
  <c r="S1694" i="3"/>
  <c r="T1694" i="3"/>
  <c r="P1695" i="3"/>
  <c r="Q1695" i="3"/>
  <c r="R1695" i="3"/>
  <c r="S1695" i="3"/>
  <c r="T1695" i="3"/>
  <c r="P1696" i="3"/>
  <c r="Q1696" i="3"/>
  <c r="R1696" i="3"/>
  <c r="S1696" i="3"/>
  <c r="T1696" i="3"/>
  <c r="P1697" i="3"/>
  <c r="Q1697" i="3"/>
  <c r="R1697" i="3"/>
  <c r="S1697" i="3"/>
  <c r="T1697" i="3"/>
  <c r="P1698" i="3"/>
  <c r="Q1698" i="3"/>
  <c r="R1698" i="3"/>
  <c r="S1698" i="3"/>
  <c r="T1698" i="3"/>
  <c r="P1699" i="3"/>
  <c r="Q1699" i="3"/>
  <c r="R1699" i="3"/>
  <c r="S1699" i="3"/>
  <c r="T1699" i="3"/>
  <c r="P1700" i="3"/>
  <c r="Q1700" i="3"/>
  <c r="R1700" i="3"/>
  <c r="S1700" i="3"/>
  <c r="T1700" i="3"/>
  <c r="P1701" i="3"/>
  <c r="Q1701" i="3"/>
  <c r="R1701" i="3"/>
  <c r="S1701" i="3"/>
  <c r="T1701" i="3"/>
  <c r="P1702" i="3"/>
  <c r="Q1702" i="3"/>
  <c r="R1702" i="3"/>
  <c r="S1702" i="3"/>
  <c r="T1702" i="3"/>
  <c r="P1703" i="3"/>
  <c r="Q1703" i="3"/>
  <c r="R1703" i="3"/>
  <c r="S1703" i="3"/>
  <c r="T1703" i="3"/>
  <c r="P1704" i="3"/>
  <c r="Q1704" i="3"/>
  <c r="R1704" i="3"/>
  <c r="S1704" i="3"/>
  <c r="T1704" i="3"/>
  <c r="P1705" i="3"/>
  <c r="Q1705" i="3"/>
  <c r="R1705" i="3"/>
  <c r="S1705" i="3"/>
  <c r="T1705" i="3"/>
  <c r="P1706" i="3"/>
  <c r="Q1706" i="3"/>
  <c r="R1706" i="3"/>
  <c r="S1706" i="3"/>
  <c r="T1706" i="3"/>
  <c r="P1707" i="3"/>
  <c r="Q1707" i="3"/>
  <c r="R1707" i="3"/>
  <c r="S1707" i="3"/>
  <c r="T1707" i="3"/>
  <c r="P1708" i="3"/>
  <c r="Q1708" i="3"/>
  <c r="R1708" i="3"/>
  <c r="S1708" i="3"/>
  <c r="T1708" i="3"/>
  <c r="P1709" i="3"/>
  <c r="Q1709" i="3"/>
  <c r="R1709" i="3"/>
  <c r="S1709" i="3"/>
  <c r="T1709" i="3"/>
  <c r="P1710" i="3"/>
  <c r="Q1710" i="3"/>
  <c r="R1710" i="3"/>
  <c r="S1710" i="3"/>
  <c r="T1710" i="3"/>
  <c r="P1711" i="3"/>
  <c r="Q1711" i="3"/>
  <c r="R1711" i="3"/>
  <c r="S1711" i="3"/>
  <c r="T1711" i="3"/>
  <c r="P1712" i="3"/>
  <c r="Q1712" i="3"/>
  <c r="R1712" i="3"/>
  <c r="S1712" i="3"/>
  <c r="T1712" i="3"/>
  <c r="P1713" i="3"/>
  <c r="Q1713" i="3"/>
  <c r="R1713" i="3"/>
  <c r="S1713" i="3"/>
  <c r="T1713" i="3"/>
  <c r="P1714" i="3"/>
  <c r="Q1714" i="3"/>
  <c r="R1714" i="3"/>
  <c r="S1714" i="3"/>
  <c r="T1714" i="3"/>
  <c r="P1715" i="3"/>
  <c r="Q1715" i="3"/>
  <c r="R1715" i="3"/>
  <c r="S1715" i="3"/>
  <c r="T1715" i="3"/>
  <c r="P1716" i="3"/>
  <c r="Q1716" i="3"/>
  <c r="R1716" i="3"/>
  <c r="S1716" i="3"/>
  <c r="T1716" i="3"/>
  <c r="P1717" i="3"/>
  <c r="Q1717" i="3"/>
  <c r="R1717" i="3"/>
  <c r="S1717" i="3"/>
  <c r="T1717" i="3"/>
  <c r="P1718" i="3"/>
  <c r="Q1718" i="3"/>
  <c r="R1718" i="3"/>
  <c r="S1718" i="3"/>
  <c r="T1718" i="3"/>
  <c r="P1719" i="3"/>
  <c r="Q1719" i="3"/>
  <c r="R1719" i="3"/>
  <c r="S1719" i="3"/>
  <c r="T1719" i="3"/>
  <c r="P1720" i="3"/>
  <c r="Q1720" i="3"/>
  <c r="R1720" i="3"/>
  <c r="S1720" i="3"/>
  <c r="T1720" i="3"/>
  <c r="P1721" i="3"/>
  <c r="Q1721" i="3"/>
  <c r="R1721" i="3"/>
  <c r="S1721" i="3"/>
  <c r="T1721" i="3"/>
  <c r="P1722" i="3"/>
  <c r="Q1722" i="3"/>
  <c r="R1722" i="3"/>
  <c r="S1722" i="3"/>
  <c r="T1722" i="3"/>
  <c r="P1723" i="3"/>
  <c r="Q1723" i="3"/>
  <c r="R1723" i="3"/>
  <c r="S1723" i="3"/>
  <c r="T1723" i="3"/>
  <c r="P1724" i="3"/>
  <c r="Q1724" i="3"/>
  <c r="R1724" i="3"/>
  <c r="S1724" i="3"/>
  <c r="T1724" i="3"/>
  <c r="P1725" i="3"/>
  <c r="Q1725" i="3"/>
  <c r="R1725" i="3"/>
  <c r="S1725" i="3"/>
  <c r="T1725" i="3"/>
  <c r="P1726" i="3"/>
  <c r="Q1726" i="3"/>
  <c r="R1726" i="3"/>
  <c r="S1726" i="3"/>
  <c r="T1726" i="3"/>
  <c r="P1727" i="3"/>
  <c r="Q1727" i="3"/>
  <c r="R1727" i="3"/>
  <c r="S1727" i="3"/>
  <c r="T1727" i="3"/>
  <c r="P1728" i="3"/>
  <c r="Q1728" i="3"/>
  <c r="R1728" i="3"/>
  <c r="S1728" i="3"/>
  <c r="T1728" i="3"/>
  <c r="P1729" i="3"/>
  <c r="Q1729" i="3"/>
  <c r="R1729" i="3"/>
  <c r="S1729" i="3"/>
  <c r="T1729" i="3"/>
  <c r="P1730" i="3"/>
  <c r="Q1730" i="3"/>
  <c r="R1730" i="3"/>
  <c r="S1730" i="3"/>
  <c r="T1730" i="3"/>
  <c r="P1731" i="3"/>
  <c r="Q1731" i="3"/>
  <c r="R1731" i="3"/>
  <c r="S1731" i="3"/>
  <c r="T1731" i="3"/>
  <c r="P1732" i="3"/>
  <c r="Q1732" i="3"/>
  <c r="R1732" i="3"/>
  <c r="S1732" i="3"/>
  <c r="T1732" i="3"/>
  <c r="P1733" i="3"/>
  <c r="Q1733" i="3"/>
  <c r="R1733" i="3"/>
  <c r="S1733" i="3"/>
  <c r="T1733" i="3"/>
  <c r="P1734" i="3"/>
  <c r="Q1734" i="3"/>
  <c r="R1734" i="3"/>
  <c r="S1734" i="3"/>
  <c r="T1734" i="3"/>
  <c r="P1735" i="3"/>
  <c r="Q1735" i="3"/>
  <c r="R1735" i="3"/>
  <c r="S1735" i="3"/>
  <c r="T1735" i="3"/>
  <c r="P1736" i="3"/>
  <c r="Q1736" i="3"/>
  <c r="R1736" i="3"/>
  <c r="S1736" i="3"/>
  <c r="T1736" i="3"/>
  <c r="P1737" i="3"/>
  <c r="Q1737" i="3"/>
  <c r="R1737" i="3"/>
  <c r="S1737" i="3"/>
  <c r="T1737" i="3"/>
  <c r="P1738" i="3"/>
  <c r="Q1738" i="3"/>
  <c r="R1738" i="3"/>
  <c r="S1738" i="3"/>
  <c r="T1738" i="3"/>
  <c r="P1739" i="3"/>
  <c r="Q1739" i="3"/>
  <c r="R1739" i="3"/>
  <c r="S1739" i="3"/>
  <c r="T1739" i="3"/>
  <c r="P1740" i="3"/>
  <c r="Q1740" i="3"/>
  <c r="R1740" i="3"/>
  <c r="S1740" i="3"/>
  <c r="T1740" i="3"/>
  <c r="P1741" i="3"/>
  <c r="Q1741" i="3"/>
  <c r="R1741" i="3"/>
  <c r="S1741" i="3"/>
  <c r="T1741" i="3"/>
  <c r="P1742" i="3"/>
  <c r="Q1742" i="3"/>
  <c r="R1742" i="3"/>
  <c r="S1742" i="3"/>
  <c r="T1742" i="3"/>
  <c r="P1743" i="3"/>
  <c r="Q1743" i="3"/>
  <c r="R1743" i="3"/>
  <c r="S1743" i="3"/>
  <c r="T1743" i="3"/>
  <c r="P1744" i="3"/>
  <c r="Q1744" i="3"/>
  <c r="R1744" i="3"/>
  <c r="S1744" i="3"/>
  <c r="T1744" i="3"/>
  <c r="P1745" i="3"/>
  <c r="Q1745" i="3"/>
  <c r="R1745" i="3"/>
  <c r="S1745" i="3"/>
  <c r="T1745" i="3"/>
  <c r="P1746" i="3"/>
  <c r="Q1746" i="3"/>
  <c r="R1746" i="3"/>
  <c r="S1746" i="3"/>
  <c r="T1746" i="3"/>
  <c r="P1747" i="3"/>
  <c r="Q1747" i="3"/>
  <c r="R1747" i="3"/>
  <c r="S1747" i="3"/>
  <c r="T1747" i="3"/>
  <c r="P1748" i="3"/>
  <c r="Q1748" i="3"/>
  <c r="R1748" i="3"/>
  <c r="S1748" i="3"/>
  <c r="T1748" i="3"/>
  <c r="P1749" i="3"/>
  <c r="Q1749" i="3"/>
  <c r="R1749" i="3"/>
  <c r="S1749" i="3"/>
  <c r="T1749" i="3"/>
  <c r="P1750" i="3"/>
  <c r="Q1750" i="3"/>
  <c r="R1750" i="3"/>
  <c r="S1750" i="3"/>
  <c r="T1750" i="3"/>
  <c r="P1751" i="3"/>
  <c r="Q1751" i="3"/>
  <c r="R1751" i="3"/>
  <c r="S1751" i="3"/>
  <c r="T1751" i="3"/>
  <c r="P1752" i="3"/>
  <c r="Q1752" i="3"/>
  <c r="R1752" i="3"/>
  <c r="S1752" i="3"/>
  <c r="T1752" i="3"/>
  <c r="P1753" i="3"/>
  <c r="Q1753" i="3"/>
  <c r="R1753" i="3"/>
  <c r="S1753" i="3"/>
  <c r="T1753" i="3"/>
  <c r="P1754" i="3"/>
  <c r="Q1754" i="3"/>
  <c r="R1754" i="3"/>
  <c r="S1754" i="3"/>
  <c r="T1754" i="3"/>
  <c r="P1755" i="3"/>
  <c r="Q1755" i="3"/>
  <c r="R1755" i="3"/>
  <c r="S1755" i="3"/>
  <c r="T1755" i="3"/>
  <c r="P1756" i="3"/>
  <c r="Q1756" i="3"/>
  <c r="R1756" i="3"/>
  <c r="S1756" i="3"/>
  <c r="T1756" i="3"/>
  <c r="P1757" i="3"/>
  <c r="Q1757" i="3"/>
  <c r="R1757" i="3"/>
  <c r="S1757" i="3"/>
  <c r="T1757" i="3"/>
  <c r="P1758" i="3"/>
  <c r="Q1758" i="3"/>
  <c r="R1758" i="3"/>
  <c r="S1758" i="3"/>
  <c r="T1758" i="3"/>
  <c r="P1759" i="3"/>
  <c r="Q1759" i="3"/>
  <c r="R1759" i="3"/>
  <c r="S1759" i="3"/>
  <c r="T1759" i="3"/>
  <c r="P1760" i="3"/>
  <c r="Q1760" i="3"/>
  <c r="R1760" i="3"/>
  <c r="S1760" i="3"/>
  <c r="T1760" i="3"/>
  <c r="P1761" i="3"/>
  <c r="Q1761" i="3"/>
  <c r="R1761" i="3"/>
  <c r="S1761" i="3"/>
  <c r="T1761" i="3"/>
  <c r="P1762" i="3"/>
  <c r="Q1762" i="3"/>
  <c r="R1762" i="3"/>
  <c r="S1762" i="3"/>
  <c r="T1762" i="3"/>
  <c r="P1763" i="3"/>
  <c r="Q1763" i="3"/>
  <c r="R1763" i="3"/>
  <c r="S1763" i="3"/>
  <c r="T1763" i="3"/>
  <c r="P1764" i="3"/>
  <c r="Q1764" i="3"/>
  <c r="R1764" i="3"/>
  <c r="S1764" i="3"/>
  <c r="T1764" i="3"/>
  <c r="P1765" i="3"/>
  <c r="Q1765" i="3"/>
  <c r="R1765" i="3"/>
  <c r="S1765" i="3"/>
  <c r="T1765" i="3"/>
  <c r="P1766" i="3"/>
  <c r="Q1766" i="3"/>
  <c r="R1766" i="3"/>
  <c r="S1766" i="3"/>
  <c r="T1766" i="3"/>
  <c r="P1767" i="3"/>
  <c r="Q1767" i="3"/>
  <c r="R1767" i="3"/>
  <c r="S1767" i="3"/>
  <c r="T1767" i="3"/>
  <c r="P1768" i="3"/>
  <c r="Q1768" i="3"/>
  <c r="R1768" i="3"/>
  <c r="S1768" i="3"/>
  <c r="T1768" i="3"/>
  <c r="P1769" i="3"/>
  <c r="Q1769" i="3"/>
  <c r="R1769" i="3"/>
  <c r="S1769" i="3"/>
  <c r="T1769" i="3"/>
  <c r="P1770" i="3"/>
  <c r="Q1770" i="3"/>
  <c r="R1770" i="3"/>
  <c r="S1770" i="3"/>
  <c r="T1770" i="3"/>
  <c r="P1771" i="3"/>
  <c r="Q1771" i="3"/>
  <c r="R1771" i="3"/>
  <c r="S1771" i="3"/>
  <c r="T1771" i="3"/>
  <c r="P1772" i="3"/>
  <c r="Q1772" i="3"/>
  <c r="R1772" i="3"/>
  <c r="S1772" i="3"/>
  <c r="T1772" i="3"/>
  <c r="P1773" i="3"/>
  <c r="Q1773" i="3"/>
  <c r="R1773" i="3"/>
  <c r="S1773" i="3"/>
  <c r="T1773" i="3"/>
  <c r="P1774" i="3"/>
  <c r="Q1774" i="3"/>
  <c r="R1774" i="3"/>
  <c r="S1774" i="3"/>
  <c r="T1774" i="3"/>
  <c r="P1775" i="3"/>
  <c r="Q1775" i="3"/>
  <c r="R1775" i="3"/>
  <c r="S1775" i="3"/>
  <c r="T1775" i="3"/>
  <c r="P1776" i="3"/>
  <c r="Q1776" i="3"/>
  <c r="R1776" i="3"/>
  <c r="S1776" i="3"/>
  <c r="T1776" i="3"/>
  <c r="P1777" i="3"/>
  <c r="Q1777" i="3"/>
  <c r="R1777" i="3"/>
  <c r="S1777" i="3"/>
  <c r="T1777" i="3"/>
  <c r="P1778" i="3"/>
  <c r="Q1778" i="3"/>
  <c r="R1778" i="3"/>
  <c r="S1778" i="3"/>
  <c r="T1778" i="3"/>
  <c r="P1779" i="3"/>
  <c r="Q1779" i="3"/>
  <c r="R1779" i="3"/>
  <c r="S1779" i="3"/>
  <c r="T1779" i="3"/>
  <c r="P1780" i="3"/>
  <c r="Q1780" i="3"/>
  <c r="R1780" i="3"/>
  <c r="S1780" i="3"/>
  <c r="T1780" i="3"/>
  <c r="P1781" i="3"/>
  <c r="Q1781" i="3"/>
  <c r="R1781" i="3"/>
  <c r="S1781" i="3"/>
  <c r="T1781" i="3"/>
  <c r="P1782" i="3"/>
  <c r="Q1782" i="3"/>
  <c r="R1782" i="3"/>
  <c r="S1782" i="3"/>
  <c r="T1782" i="3"/>
  <c r="P1783" i="3"/>
  <c r="Q1783" i="3"/>
  <c r="R1783" i="3"/>
  <c r="S1783" i="3"/>
  <c r="T1783" i="3"/>
  <c r="P1784" i="3"/>
  <c r="Q1784" i="3"/>
  <c r="R1784" i="3"/>
  <c r="S1784" i="3"/>
  <c r="T1784" i="3"/>
  <c r="P1785" i="3"/>
  <c r="Q1785" i="3"/>
  <c r="R1785" i="3"/>
  <c r="S1785" i="3"/>
  <c r="T1785" i="3"/>
  <c r="P1786" i="3"/>
  <c r="Q1786" i="3"/>
  <c r="R1786" i="3"/>
  <c r="S1786" i="3"/>
  <c r="T1786" i="3"/>
  <c r="P1787" i="3"/>
  <c r="Q1787" i="3"/>
  <c r="R1787" i="3"/>
  <c r="S1787" i="3"/>
  <c r="T1787" i="3"/>
  <c r="P1788" i="3"/>
  <c r="Q1788" i="3"/>
  <c r="R1788" i="3"/>
  <c r="S1788" i="3"/>
  <c r="T1788" i="3"/>
  <c r="P1789" i="3"/>
  <c r="Q1789" i="3"/>
  <c r="R1789" i="3"/>
  <c r="S1789" i="3"/>
  <c r="T1789" i="3"/>
  <c r="P1790" i="3"/>
  <c r="Q1790" i="3"/>
  <c r="R1790" i="3"/>
  <c r="S1790" i="3"/>
  <c r="T1790" i="3"/>
  <c r="P1791" i="3"/>
  <c r="Q1791" i="3"/>
  <c r="R1791" i="3"/>
  <c r="S1791" i="3"/>
  <c r="T1791" i="3"/>
  <c r="P1792" i="3"/>
  <c r="Q1792" i="3"/>
  <c r="R1792" i="3"/>
  <c r="S1792" i="3"/>
  <c r="T1792" i="3"/>
  <c r="P1793" i="3"/>
  <c r="Q1793" i="3"/>
  <c r="R1793" i="3"/>
  <c r="S1793" i="3"/>
  <c r="T1793" i="3"/>
  <c r="P1794" i="3"/>
  <c r="Q1794" i="3"/>
  <c r="R1794" i="3"/>
  <c r="S1794" i="3"/>
  <c r="T1794" i="3"/>
  <c r="P1795" i="3"/>
  <c r="Q1795" i="3"/>
  <c r="R1795" i="3"/>
  <c r="S1795" i="3"/>
  <c r="T1795" i="3"/>
  <c r="P1796" i="3"/>
  <c r="Q1796" i="3"/>
  <c r="R1796" i="3"/>
  <c r="S1796" i="3"/>
  <c r="T1796" i="3"/>
  <c r="P1797" i="3"/>
  <c r="Q1797" i="3"/>
  <c r="R1797" i="3"/>
  <c r="S1797" i="3"/>
  <c r="T1797" i="3"/>
  <c r="P1798" i="3"/>
  <c r="Q1798" i="3"/>
  <c r="R1798" i="3"/>
  <c r="S1798" i="3"/>
  <c r="T1798" i="3"/>
  <c r="P1799" i="3"/>
  <c r="Q1799" i="3"/>
  <c r="R1799" i="3"/>
  <c r="S1799" i="3"/>
  <c r="T1799" i="3"/>
  <c r="P1800" i="3"/>
  <c r="Q1800" i="3"/>
  <c r="R1800" i="3"/>
  <c r="S1800" i="3"/>
  <c r="T1800" i="3"/>
  <c r="P1801" i="3"/>
  <c r="Q1801" i="3"/>
  <c r="R1801" i="3"/>
  <c r="S1801" i="3"/>
  <c r="T1801" i="3"/>
  <c r="P1802" i="3"/>
  <c r="Q1802" i="3"/>
  <c r="R1802" i="3"/>
  <c r="S1802" i="3"/>
  <c r="T1802" i="3"/>
  <c r="P1803" i="3"/>
  <c r="Q1803" i="3"/>
  <c r="R1803" i="3"/>
  <c r="S1803" i="3"/>
  <c r="T1803" i="3"/>
  <c r="P1804" i="3"/>
  <c r="Q1804" i="3"/>
  <c r="R1804" i="3"/>
  <c r="S1804" i="3"/>
  <c r="T1804" i="3"/>
  <c r="P1805" i="3"/>
  <c r="Q1805" i="3"/>
  <c r="R1805" i="3"/>
  <c r="S1805" i="3"/>
  <c r="T1805" i="3"/>
  <c r="P1806" i="3"/>
  <c r="Q1806" i="3"/>
  <c r="R1806" i="3"/>
  <c r="S1806" i="3"/>
  <c r="T1806" i="3"/>
  <c r="P1807" i="3"/>
  <c r="Q1807" i="3"/>
  <c r="R1807" i="3"/>
  <c r="S1807" i="3"/>
  <c r="T1807" i="3"/>
  <c r="P1808" i="3"/>
  <c r="Q1808" i="3"/>
  <c r="R1808" i="3"/>
  <c r="S1808" i="3"/>
  <c r="T1808" i="3"/>
  <c r="P1809" i="3"/>
  <c r="Q1809" i="3"/>
  <c r="R1809" i="3"/>
  <c r="S1809" i="3"/>
  <c r="T1809" i="3"/>
  <c r="P1810" i="3"/>
  <c r="Q1810" i="3"/>
  <c r="R1810" i="3"/>
  <c r="S1810" i="3"/>
  <c r="T1810" i="3"/>
  <c r="P1811" i="3"/>
  <c r="Q1811" i="3"/>
  <c r="R1811" i="3"/>
  <c r="S1811" i="3"/>
  <c r="T1811" i="3"/>
  <c r="P1812" i="3"/>
  <c r="Q1812" i="3"/>
  <c r="R1812" i="3"/>
  <c r="S1812" i="3"/>
  <c r="T1812" i="3"/>
  <c r="P1813" i="3"/>
  <c r="Q1813" i="3"/>
  <c r="R1813" i="3"/>
  <c r="S1813" i="3"/>
  <c r="T1813" i="3"/>
  <c r="P1814" i="3"/>
  <c r="Q1814" i="3"/>
  <c r="R1814" i="3"/>
  <c r="S1814" i="3"/>
  <c r="T1814" i="3"/>
  <c r="P1815" i="3"/>
  <c r="Q1815" i="3"/>
  <c r="R1815" i="3"/>
  <c r="S1815" i="3"/>
  <c r="T1815" i="3"/>
  <c r="P1816" i="3"/>
  <c r="Q1816" i="3"/>
  <c r="R1816" i="3"/>
  <c r="S1816" i="3"/>
  <c r="T1816" i="3"/>
  <c r="P1817" i="3"/>
  <c r="Q1817" i="3"/>
  <c r="R1817" i="3"/>
  <c r="S1817" i="3"/>
  <c r="T1817" i="3"/>
  <c r="P1818" i="3"/>
  <c r="Q1818" i="3"/>
  <c r="R1818" i="3"/>
  <c r="S1818" i="3"/>
  <c r="T1818" i="3"/>
  <c r="P1819" i="3"/>
  <c r="Q1819" i="3"/>
  <c r="R1819" i="3"/>
  <c r="S1819" i="3"/>
  <c r="T1819" i="3"/>
  <c r="P1820" i="3"/>
  <c r="Q1820" i="3"/>
  <c r="R1820" i="3"/>
  <c r="S1820" i="3"/>
  <c r="T1820" i="3"/>
  <c r="P1821" i="3"/>
  <c r="Q1821" i="3"/>
  <c r="R1821" i="3"/>
  <c r="S1821" i="3"/>
  <c r="T1821" i="3"/>
  <c r="P1822" i="3"/>
  <c r="Q1822" i="3"/>
  <c r="R1822" i="3"/>
  <c r="S1822" i="3"/>
  <c r="T1822" i="3"/>
  <c r="P1823" i="3"/>
  <c r="Q1823" i="3"/>
  <c r="R1823" i="3"/>
  <c r="S1823" i="3"/>
  <c r="T1823" i="3"/>
  <c r="P1824" i="3"/>
  <c r="Q1824" i="3"/>
  <c r="R1824" i="3"/>
  <c r="S1824" i="3"/>
  <c r="T1824" i="3"/>
  <c r="P1825" i="3"/>
  <c r="Q1825" i="3"/>
  <c r="R1825" i="3"/>
  <c r="S1825" i="3"/>
  <c r="T1825" i="3"/>
  <c r="P1826" i="3"/>
  <c r="Q1826" i="3"/>
  <c r="R1826" i="3"/>
  <c r="S1826" i="3"/>
  <c r="T1826" i="3"/>
  <c r="P1827" i="3"/>
  <c r="Q1827" i="3"/>
  <c r="R1827" i="3"/>
  <c r="S1827" i="3"/>
  <c r="T1827" i="3"/>
  <c r="P1828" i="3"/>
  <c r="Q1828" i="3"/>
  <c r="R1828" i="3"/>
  <c r="S1828" i="3"/>
  <c r="T1828" i="3"/>
  <c r="P1829" i="3"/>
  <c r="Q1829" i="3"/>
  <c r="R1829" i="3"/>
  <c r="S1829" i="3"/>
  <c r="T1829" i="3"/>
  <c r="P1830" i="3"/>
  <c r="Q1830" i="3"/>
  <c r="R1830" i="3"/>
  <c r="S1830" i="3"/>
  <c r="T1830" i="3"/>
  <c r="P1831" i="3"/>
  <c r="Q1831" i="3"/>
  <c r="R1831" i="3"/>
  <c r="S1831" i="3"/>
  <c r="T1831" i="3"/>
  <c r="P1832" i="3"/>
  <c r="Q1832" i="3"/>
  <c r="R1832" i="3"/>
  <c r="S1832" i="3"/>
  <c r="T1832" i="3"/>
  <c r="P1833" i="3"/>
  <c r="Q1833" i="3"/>
  <c r="R1833" i="3"/>
  <c r="S1833" i="3"/>
  <c r="T1833" i="3"/>
  <c r="P1834" i="3"/>
  <c r="Q1834" i="3"/>
  <c r="R1834" i="3"/>
  <c r="S1834" i="3"/>
  <c r="T1834" i="3"/>
  <c r="P1835" i="3"/>
  <c r="Q1835" i="3"/>
  <c r="R1835" i="3"/>
  <c r="S1835" i="3"/>
  <c r="T1835" i="3"/>
  <c r="P1836" i="3"/>
  <c r="Q1836" i="3"/>
  <c r="R1836" i="3"/>
  <c r="S1836" i="3"/>
  <c r="T1836" i="3"/>
  <c r="P1837" i="3"/>
  <c r="Q1837" i="3"/>
  <c r="R1837" i="3"/>
  <c r="S1837" i="3"/>
  <c r="T1837" i="3"/>
  <c r="P1838" i="3"/>
  <c r="Q1838" i="3"/>
  <c r="R1838" i="3"/>
  <c r="S1838" i="3"/>
  <c r="T1838" i="3"/>
  <c r="P1839" i="3"/>
  <c r="Q1839" i="3"/>
  <c r="R1839" i="3"/>
  <c r="S1839" i="3"/>
  <c r="T1839" i="3"/>
  <c r="P1840" i="3"/>
  <c r="Q1840" i="3"/>
  <c r="R1840" i="3"/>
  <c r="S1840" i="3"/>
  <c r="T1840" i="3"/>
  <c r="P1841" i="3"/>
  <c r="Q1841" i="3"/>
  <c r="R1841" i="3"/>
  <c r="S1841" i="3"/>
  <c r="T1841" i="3"/>
  <c r="P1842" i="3"/>
  <c r="Q1842" i="3"/>
  <c r="R1842" i="3"/>
  <c r="S1842" i="3"/>
  <c r="T1842" i="3"/>
  <c r="P1843" i="3"/>
  <c r="Q1843" i="3"/>
  <c r="R1843" i="3"/>
  <c r="S1843" i="3"/>
  <c r="T1843" i="3"/>
  <c r="P1844" i="3"/>
  <c r="Q1844" i="3"/>
  <c r="R1844" i="3"/>
  <c r="S1844" i="3"/>
  <c r="T1844" i="3"/>
  <c r="P1845" i="3"/>
  <c r="Q1845" i="3"/>
  <c r="R1845" i="3"/>
  <c r="S1845" i="3"/>
  <c r="T1845" i="3"/>
  <c r="C20" i="15"/>
  <c r="C18" i="15"/>
  <c r="C10" i="15"/>
  <c r="F24" i="15"/>
  <c r="BB1512" i="3" l="1"/>
  <c r="BA1512" i="3"/>
  <c r="AZ1512" i="3"/>
  <c r="AY1512" i="3"/>
  <c r="BB1511" i="3"/>
  <c r="BA1511" i="3"/>
  <c r="AZ1511" i="3"/>
  <c r="AY1511" i="3"/>
  <c r="BB1510" i="3"/>
  <c r="BA1510" i="3"/>
  <c r="AZ1510" i="3"/>
  <c r="AY1510" i="3"/>
  <c r="BB1509" i="3"/>
  <c r="BA1509" i="3"/>
  <c r="AZ1509" i="3"/>
  <c r="AY1509" i="3"/>
  <c r="BB1508" i="3"/>
  <c r="BA1508" i="3"/>
  <c r="AZ1508" i="3"/>
  <c r="AY1508" i="3"/>
  <c r="BB1507" i="3"/>
  <c r="BA1507" i="3"/>
  <c r="AZ1507" i="3"/>
  <c r="AY1507" i="3"/>
  <c r="BB1506" i="3"/>
  <c r="BA1506" i="3"/>
  <c r="AZ1506" i="3"/>
  <c r="AY1506" i="3"/>
  <c r="BB1505" i="3"/>
  <c r="BA1505" i="3"/>
  <c r="AZ1505" i="3"/>
  <c r="AY1505" i="3"/>
  <c r="BB1504" i="3"/>
  <c r="BA1504" i="3"/>
  <c r="AZ1504" i="3"/>
  <c r="AY1504" i="3"/>
  <c r="BB1503" i="3"/>
  <c r="BA1503" i="3"/>
  <c r="AZ1503" i="3"/>
  <c r="AY1503" i="3"/>
  <c r="BB1502" i="3"/>
  <c r="BA1502" i="3"/>
  <c r="AZ1502" i="3"/>
  <c r="AY1502" i="3"/>
  <c r="BB1501" i="3"/>
  <c r="BA1501" i="3"/>
  <c r="AZ1501" i="3"/>
  <c r="AY1501" i="3"/>
  <c r="BB1500" i="3"/>
  <c r="BA1500" i="3"/>
  <c r="AZ1500" i="3"/>
  <c r="AY1500" i="3"/>
  <c r="BB1499" i="3"/>
  <c r="BA1499" i="3"/>
  <c r="AZ1499" i="3"/>
  <c r="AY1499" i="3"/>
  <c r="BB1498" i="3"/>
  <c r="BA1498" i="3"/>
  <c r="AZ1498" i="3"/>
  <c r="AY1498" i="3"/>
  <c r="BB1497" i="3"/>
  <c r="BA1497" i="3"/>
  <c r="AZ1497" i="3"/>
  <c r="AY1497" i="3"/>
  <c r="BB1496" i="3"/>
  <c r="BA1496" i="3"/>
  <c r="AZ1496" i="3"/>
  <c r="AY1496" i="3"/>
  <c r="BB1495" i="3"/>
  <c r="BA1495" i="3"/>
  <c r="AZ1495" i="3"/>
  <c r="AY1495" i="3"/>
  <c r="BB1494" i="3"/>
  <c r="BA1494" i="3"/>
  <c r="AZ1494" i="3"/>
  <c r="AY1494" i="3"/>
  <c r="BB1493" i="3"/>
  <c r="BA1493" i="3"/>
  <c r="AZ1493" i="3"/>
  <c r="AY1493" i="3"/>
  <c r="BB1492" i="3"/>
  <c r="BA1492" i="3"/>
  <c r="AZ1492" i="3"/>
  <c r="AY1492" i="3"/>
  <c r="BB1491" i="3"/>
  <c r="BA1491" i="3"/>
  <c r="AZ1491" i="3"/>
  <c r="AY1491" i="3"/>
  <c r="BB1490" i="3"/>
  <c r="BA1490" i="3"/>
  <c r="AZ1490" i="3"/>
  <c r="AY1490" i="3"/>
  <c r="BB1489" i="3"/>
  <c r="BA1489" i="3"/>
  <c r="AZ1489" i="3"/>
  <c r="AY1489" i="3"/>
  <c r="BB1488" i="3"/>
  <c r="BA1488" i="3"/>
  <c r="AZ1488" i="3"/>
  <c r="AY1488" i="3"/>
  <c r="BB1487" i="3"/>
  <c r="BA1487" i="3"/>
  <c r="AZ1487" i="3"/>
  <c r="AY1487" i="3"/>
  <c r="BB1486" i="3"/>
  <c r="BA1486" i="3"/>
  <c r="AZ1486" i="3"/>
  <c r="AY1486" i="3"/>
  <c r="BB1485" i="3"/>
  <c r="BA1485" i="3"/>
  <c r="AZ1485" i="3"/>
  <c r="AY1485" i="3"/>
  <c r="BB1484" i="3"/>
  <c r="BA1484" i="3"/>
  <c r="AZ1484" i="3"/>
  <c r="AY1484" i="3"/>
  <c r="BB1483" i="3"/>
  <c r="BA1483" i="3"/>
  <c r="AZ1483" i="3"/>
  <c r="AY1483" i="3"/>
  <c r="BB1482" i="3"/>
  <c r="BA1482" i="3"/>
  <c r="AZ1482" i="3"/>
  <c r="AY1482" i="3"/>
  <c r="BB1481" i="3"/>
  <c r="BA1481" i="3"/>
  <c r="AZ1481" i="3"/>
  <c r="AY1481" i="3"/>
  <c r="BB1480" i="3"/>
  <c r="BA1480" i="3"/>
  <c r="AZ1480" i="3"/>
  <c r="AY1480" i="3"/>
  <c r="BB1479" i="3"/>
  <c r="BA1479" i="3"/>
  <c r="AZ1479" i="3"/>
  <c r="AY1479" i="3"/>
  <c r="BB1478" i="3"/>
  <c r="BA1478" i="3"/>
  <c r="AZ1478" i="3"/>
  <c r="AY1478" i="3"/>
  <c r="BB1477" i="3"/>
  <c r="BA1477" i="3"/>
  <c r="AZ1477" i="3"/>
  <c r="AY1477" i="3"/>
  <c r="BB1476" i="3"/>
  <c r="BA1476" i="3"/>
  <c r="AZ1476" i="3"/>
  <c r="AY1476" i="3"/>
  <c r="BB1475" i="3"/>
  <c r="BA1475" i="3"/>
  <c r="AZ1475" i="3"/>
  <c r="AY1475" i="3"/>
  <c r="BB1474" i="3"/>
  <c r="BA1474" i="3"/>
  <c r="AZ1474" i="3"/>
  <c r="AY1474" i="3"/>
  <c r="BB1473" i="3"/>
  <c r="BA1473" i="3"/>
  <c r="AZ1473" i="3"/>
  <c r="AY1473" i="3"/>
  <c r="BB1472" i="3"/>
  <c r="BA1472" i="3"/>
  <c r="AZ1472" i="3"/>
  <c r="AY1472" i="3"/>
  <c r="BB1471" i="3"/>
  <c r="BA1471" i="3"/>
  <c r="AZ1471" i="3"/>
  <c r="AY1471" i="3"/>
  <c r="BB1470" i="3"/>
  <c r="BA1470" i="3"/>
  <c r="AZ1470" i="3"/>
  <c r="AY1470" i="3"/>
  <c r="BB1469" i="3"/>
  <c r="BA1469" i="3"/>
  <c r="AZ1469" i="3"/>
  <c r="AY1469" i="3"/>
  <c r="BB1468" i="3"/>
  <c r="BA1468" i="3"/>
  <c r="AZ1468" i="3"/>
  <c r="AY1468" i="3"/>
  <c r="BB1467" i="3"/>
  <c r="BA1467" i="3"/>
  <c r="AZ1467" i="3"/>
  <c r="AY1467" i="3"/>
  <c r="BB1466" i="3"/>
  <c r="BA1466" i="3"/>
  <c r="AZ1466" i="3"/>
  <c r="AY1466" i="3"/>
  <c r="BB1465" i="3"/>
  <c r="BA1465" i="3"/>
  <c r="AZ1465" i="3"/>
  <c r="AY1465" i="3"/>
  <c r="BB1464" i="3"/>
  <c r="BA1464" i="3"/>
  <c r="AZ1464" i="3"/>
  <c r="AY1464" i="3"/>
  <c r="BB1463" i="3"/>
  <c r="BA1463" i="3"/>
  <c r="AZ1463" i="3"/>
  <c r="AY1463" i="3"/>
  <c r="BB1462" i="3"/>
  <c r="BA1462" i="3"/>
  <c r="AZ1462" i="3"/>
  <c r="AY1462" i="3"/>
  <c r="BB1461" i="3"/>
  <c r="BA1461" i="3"/>
  <c r="AZ1461" i="3"/>
  <c r="AY1461" i="3"/>
  <c r="BB1460" i="3"/>
  <c r="BA1460" i="3"/>
  <c r="AZ1460" i="3"/>
  <c r="AY1460" i="3"/>
  <c r="BB1459" i="3"/>
  <c r="BA1459" i="3"/>
  <c r="AZ1459" i="3"/>
  <c r="AY1459" i="3"/>
  <c r="BB1458" i="3"/>
  <c r="BA1458" i="3"/>
  <c r="AZ1458" i="3"/>
  <c r="AY1458" i="3"/>
  <c r="BB1457" i="3"/>
  <c r="BA1457" i="3"/>
  <c r="AZ1457" i="3"/>
  <c r="AY1457" i="3"/>
  <c r="BB1456" i="3"/>
  <c r="BA1456" i="3"/>
  <c r="AZ1456" i="3"/>
  <c r="AY1456" i="3"/>
  <c r="BB1455" i="3"/>
  <c r="BA1455" i="3"/>
  <c r="AZ1455" i="3"/>
  <c r="AY1455" i="3"/>
  <c r="BB1454" i="3"/>
  <c r="BA1454" i="3"/>
  <c r="AZ1454" i="3"/>
  <c r="AY1454" i="3"/>
  <c r="BB1453" i="3"/>
  <c r="BA1453" i="3"/>
  <c r="AZ1453" i="3"/>
  <c r="AY1453" i="3"/>
  <c r="BB1452" i="3"/>
  <c r="BA1452" i="3"/>
  <c r="AZ1452" i="3"/>
  <c r="AY1452" i="3"/>
  <c r="BB1451" i="3"/>
  <c r="BA1451" i="3"/>
  <c r="AZ1451" i="3"/>
  <c r="AY1451" i="3"/>
  <c r="BB1450" i="3"/>
  <c r="BA1450" i="3"/>
  <c r="AZ1450" i="3"/>
  <c r="AY1450" i="3"/>
  <c r="BB1449" i="3"/>
  <c r="BA1449" i="3"/>
  <c r="AZ1449" i="3"/>
  <c r="AY1449" i="3"/>
  <c r="BB1448" i="3"/>
  <c r="BA1448" i="3"/>
  <c r="AZ1448" i="3"/>
  <c r="AY1448" i="3"/>
  <c r="BB1447" i="3"/>
  <c r="BA1447" i="3"/>
  <c r="AZ1447" i="3"/>
  <c r="AY1447" i="3"/>
  <c r="BB1446" i="3"/>
  <c r="BA1446" i="3"/>
  <c r="AZ1446" i="3"/>
  <c r="AY1446" i="3"/>
  <c r="BB1445" i="3"/>
  <c r="BA1445" i="3"/>
  <c r="AZ1445" i="3"/>
  <c r="AY1445" i="3"/>
  <c r="BB1444" i="3"/>
  <c r="BA1444" i="3"/>
  <c r="AZ1444" i="3"/>
  <c r="AY1444" i="3"/>
  <c r="BB1443" i="3"/>
  <c r="BA1443" i="3"/>
  <c r="AZ1443" i="3"/>
  <c r="AY1443" i="3"/>
  <c r="BB1442" i="3"/>
  <c r="BA1442" i="3"/>
  <c r="AZ1442" i="3"/>
  <c r="AY1442" i="3"/>
  <c r="BB1441" i="3"/>
  <c r="BA1441" i="3"/>
  <c r="AZ1441" i="3"/>
  <c r="AY1441" i="3"/>
  <c r="BB1440" i="3"/>
  <c r="BA1440" i="3"/>
  <c r="AZ1440" i="3"/>
  <c r="AY1440" i="3"/>
  <c r="BB1439" i="3"/>
  <c r="BA1439" i="3"/>
  <c r="AZ1439" i="3"/>
  <c r="AY1439" i="3"/>
  <c r="BB1438" i="3"/>
  <c r="BA1438" i="3"/>
  <c r="AZ1438" i="3"/>
  <c r="AY1438" i="3"/>
  <c r="BB1437" i="3"/>
  <c r="BA1437" i="3"/>
  <c r="AZ1437" i="3"/>
  <c r="AY1437" i="3"/>
  <c r="BB1436" i="3"/>
  <c r="BA1436" i="3"/>
  <c r="AZ1436" i="3"/>
  <c r="AY1436" i="3"/>
  <c r="BB1435" i="3"/>
  <c r="BA1435" i="3"/>
  <c r="AZ1435" i="3"/>
  <c r="AY1435" i="3"/>
  <c r="BB1434" i="3"/>
  <c r="BA1434" i="3"/>
  <c r="AZ1434" i="3"/>
  <c r="AY1434" i="3"/>
  <c r="BB1433" i="3"/>
  <c r="BA1433" i="3"/>
  <c r="AZ1433" i="3"/>
  <c r="AY1433" i="3"/>
  <c r="BB1432" i="3"/>
  <c r="BA1432" i="3"/>
  <c r="AZ1432" i="3"/>
  <c r="AY1432" i="3"/>
  <c r="BB1431" i="3"/>
  <c r="BA1431" i="3"/>
  <c r="AZ1431" i="3"/>
  <c r="AY1431" i="3"/>
  <c r="BB1430" i="3"/>
  <c r="BA1430" i="3"/>
  <c r="AZ1430" i="3"/>
  <c r="AY1430" i="3"/>
  <c r="BB1429" i="3"/>
  <c r="BA1429" i="3"/>
  <c r="AZ1429" i="3"/>
  <c r="AY1429" i="3"/>
  <c r="BB1428" i="3"/>
  <c r="BA1428" i="3"/>
  <c r="AZ1428" i="3"/>
  <c r="AY1428" i="3"/>
  <c r="BB1427" i="3"/>
  <c r="BA1427" i="3"/>
  <c r="AZ1427" i="3"/>
  <c r="AY1427" i="3"/>
  <c r="BB1426" i="3"/>
  <c r="BA1426" i="3"/>
  <c r="AZ1426" i="3"/>
  <c r="AY1426" i="3"/>
  <c r="BB1425" i="3"/>
  <c r="BA1425" i="3"/>
  <c r="AZ1425" i="3"/>
  <c r="AY1425" i="3"/>
  <c r="BB1424" i="3"/>
  <c r="BA1424" i="3"/>
  <c r="AZ1424" i="3"/>
  <c r="AY1424" i="3"/>
  <c r="BB1423" i="3"/>
  <c r="BA1423" i="3"/>
  <c r="AZ1423" i="3"/>
  <c r="AY1423" i="3"/>
  <c r="BB1422" i="3"/>
  <c r="BA1422" i="3"/>
  <c r="AZ1422" i="3"/>
  <c r="AY1422" i="3"/>
  <c r="BB1421" i="3"/>
  <c r="BA1421" i="3"/>
  <c r="AZ1421" i="3"/>
  <c r="AY1421" i="3"/>
  <c r="BB1420" i="3"/>
  <c r="BA1420" i="3"/>
  <c r="AZ1420" i="3"/>
  <c r="AY1420" i="3"/>
  <c r="BB1419" i="3"/>
  <c r="BA1419" i="3"/>
  <c r="AZ1419" i="3"/>
  <c r="AY1419" i="3"/>
  <c r="BB1418" i="3"/>
  <c r="BA1418" i="3"/>
  <c r="AZ1418" i="3"/>
  <c r="AY1418" i="3"/>
  <c r="BB1417" i="3"/>
  <c r="BA1417" i="3"/>
  <c r="AZ1417" i="3"/>
  <c r="AY1417" i="3"/>
  <c r="BB1416" i="3"/>
  <c r="BA1416" i="3"/>
  <c r="AZ1416" i="3"/>
  <c r="AY1416" i="3"/>
  <c r="BB1415" i="3"/>
  <c r="BA1415" i="3"/>
  <c r="AZ1415" i="3"/>
  <c r="AY1415" i="3"/>
  <c r="BB1414" i="3"/>
  <c r="BA1414" i="3"/>
  <c r="AZ1414" i="3"/>
  <c r="AY1414" i="3"/>
  <c r="BB1413" i="3"/>
  <c r="BA1413" i="3"/>
  <c r="AZ1413" i="3"/>
  <c r="AY1413" i="3"/>
  <c r="BB1412" i="3"/>
  <c r="BA1412" i="3"/>
  <c r="AZ1412" i="3"/>
  <c r="AY1412" i="3"/>
  <c r="BB1411" i="3"/>
  <c r="BA1411" i="3"/>
  <c r="AZ1411" i="3"/>
  <c r="AY1411" i="3"/>
  <c r="BB1410" i="3"/>
  <c r="BA1410" i="3"/>
  <c r="AZ1410" i="3"/>
  <c r="AY1410" i="3"/>
  <c r="BB1409" i="3"/>
  <c r="BA1409" i="3"/>
  <c r="AZ1409" i="3"/>
  <c r="AY1409" i="3"/>
  <c r="BB1408" i="3"/>
  <c r="BA1408" i="3"/>
  <c r="AZ1408" i="3"/>
  <c r="AY1408" i="3"/>
  <c r="BB1407" i="3"/>
  <c r="BA1407" i="3"/>
  <c r="AZ1407" i="3"/>
  <c r="AY1407" i="3"/>
  <c r="BB1406" i="3"/>
  <c r="BA1406" i="3"/>
  <c r="AZ1406" i="3"/>
  <c r="AY1406" i="3"/>
  <c r="BB1405" i="3"/>
  <c r="BA1405" i="3"/>
  <c r="AZ1405" i="3"/>
  <c r="AY1405" i="3"/>
  <c r="BB1404" i="3"/>
  <c r="BA1404" i="3"/>
  <c r="AZ1404" i="3"/>
  <c r="AY1404" i="3"/>
  <c r="BB1403" i="3"/>
  <c r="BA1403" i="3"/>
  <c r="AZ1403" i="3"/>
  <c r="AY1403" i="3"/>
  <c r="BB1402" i="3"/>
  <c r="BA1402" i="3"/>
  <c r="AZ1402" i="3"/>
  <c r="AY1402" i="3"/>
  <c r="BB1401" i="3"/>
  <c r="BA1401" i="3"/>
  <c r="AZ1401" i="3"/>
  <c r="AY1401" i="3"/>
  <c r="BB1400" i="3"/>
  <c r="BA1400" i="3"/>
  <c r="AZ1400" i="3"/>
  <c r="AY1400" i="3"/>
  <c r="BB1399" i="3"/>
  <c r="BA1399" i="3"/>
  <c r="AZ1399" i="3"/>
  <c r="AY1399" i="3"/>
  <c r="BB1398" i="3"/>
  <c r="BA1398" i="3"/>
  <c r="AZ1398" i="3"/>
  <c r="AY1398" i="3"/>
  <c r="BB1397" i="3"/>
  <c r="BA1397" i="3"/>
  <c r="AZ1397" i="3"/>
  <c r="AY1397" i="3"/>
  <c r="BB1396" i="3"/>
  <c r="BA1396" i="3"/>
  <c r="AZ1396" i="3"/>
  <c r="AY1396" i="3"/>
  <c r="BB1395" i="3"/>
  <c r="BA1395" i="3"/>
  <c r="AZ1395" i="3"/>
  <c r="AY1395" i="3"/>
  <c r="BB1394" i="3"/>
  <c r="BA1394" i="3"/>
  <c r="AZ1394" i="3"/>
  <c r="AY1394" i="3"/>
  <c r="BB1393" i="3"/>
  <c r="BA1393" i="3"/>
  <c r="AZ1393" i="3"/>
  <c r="AY1393" i="3"/>
  <c r="BB1392" i="3"/>
  <c r="BA1392" i="3"/>
  <c r="AZ1392" i="3"/>
  <c r="AY1392" i="3"/>
  <c r="BB1391" i="3"/>
  <c r="BA1391" i="3"/>
  <c r="AZ1391" i="3"/>
  <c r="AY1391" i="3"/>
  <c r="BB1390" i="3"/>
  <c r="BA1390" i="3"/>
  <c r="AZ1390" i="3"/>
  <c r="AY1390" i="3"/>
  <c r="BB1389" i="3"/>
  <c r="BA1389" i="3"/>
  <c r="AZ1389" i="3"/>
  <c r="AY1389" i="3"/>
  <c r="BB1388" i="3"/>
  <c r="BA1388" i="3"/>
  <c r="AZ1388" i="3"/>
  <c r="AY1388" i="3"/>
  <c r="BB1387" i="3"/>
  <c r="BA1387" i="3"/>
  <c r="AZ1387" i="3"/>
  <c r="AY1387" i="3"/>
  <c r="BB1386" i="3"/>
  <c r="BA1386" i="3"/>
  <c r="AZ1386" i="3"/>
  <c r="AY1386" i="3"/>
  <c r="BB1385" i="3"/>
  <c r="BA1385" i="3"/>
  <c r="AZ1385" i="3"/>
  <c r="AY1385" i="3"/>
  <c r="BB1384" i="3"/>
  <c r="BA1384" i="3"/>
  <c r="AZ1384" i="3"/>
  <c r="AY1384" i="3"/>
  <c r="BB1383" i="3"/>
  <c r="BA1383" i="3"/>
  <c r="AZ1383" i="3"/>
  <c r="AY1383" i="3"/>
  <c r="BB1382" i="3"/>
  <c r="BA1382" i="3"/>
  <c r="AZ1382" i="3"/>
  <c r="AY1382" i="3"/>
  <c r="BB1381" i="3"/>
  <c r="BA1381" i="3"/>
  <c r="AZ1381" i="3"/>
  <c r="AY1381" i="3"/>
  <c r="BB1380" i="3"/>
  <c r="BA1380" i="3"/>
  <c r="AZ1380" i="3"/>
  <c r="AY1380" i="3"/>
  <c r="BB1379" i="3"/>
  <c r="BA1379" i="3"/>
  <c r="AZ1379" i="3"/>
  <c r="AY1379" i="3"/>
  <c r="BB1378" i="3"/>
  <c r="BA1378" i="3"/>
  <c r="AZ1378" i="3"/>
  <c r="AY1378" i="3"/>
  <c r="BB1377" i="3"/>
  <c r="BA1377" i="3"/>
  <c r="AZ1377" i="3"/>
  <c r="AY1377" i="3"/>
  <c r="BB1376" i="3"/>
  <c r="BA1376" i="3"/>
  <c r="AZ1376" i="3"/>
  <c r="AY1376" i="3"/>
  <c r="BB1375" i="3"/>
  <c r="BA1375" i="3"/>
  <c r="AZ1375" i="3"/>
  <c r="AY1375" i="3"/>
  <c r="BB1374" i="3"/>
  <c r="BA1374" i="3"/>
  <c r="AZ1374" i="3"/>
  <c r="AY1374" i="3"/>
  <c r="BB1373" i="3"/>
  <c r="BA1373" i="3"/>
  <c r="AZ1373" i="3"/>
  <c r="AY1373" i="3"/>
  <c r="BB1372" i="3"/>
  <c r="BA1372" i="3"/>
  <c r="AZ1372" i="3"/>
  <c r="AY1372" i="3"/>
  <c r="BB1371" i="3"/>
  <c r="BA1371" i="3"/>
  <c r="AZ1371" i="3"/>
  <c r="AY1371" i="3"/>
  <c r="BB1370" i="3"/>
  <c r="BA1370" i="3"/>
  <c r="AZ1370" i="3"/>
  <c r="AY1370" i="3"/>
  <c r="BB1369" i="3"/>
  <c r="BA1369" i="3"/>
  <c r="AZ1369" i="3"/>
  <c r="AY1369" i="3"/>
  <c r="BB1368" i="3"/>
  <c r="BA1368" i="3"/>
  <c r="AZ1368" i="3"/>
  <c r="AY1368" i="3"/>
  <c r="BB1367" i="3"/>
  <c r="BA1367" i="3"/>
  <c r="AZ1367" i="3"/>
  <c r="AY1367" i="3"/>
  <c r="BB1366" i="3"/>
  <c r="BA1366" i="3"/>
  <c r="AZ1366" i="3"/>
  <c r="AY1366" i="3"/>
  <c r="BB1365" i="3"/>
  <c r="BA1365" i="3"/>
  <c r="AZ1365" i="3"/>
  <c r="AY1365" i="3"/>
  <c r="BB1364" i="3"/>
  <c r="BA1364" i="3"/>
  <c r="AZ1364" i="3"/>
  <c r="AY1364" i="3"/>
  <c r="BB1363" i="3"/>
  <c r="BA1363" i="3"/>
  <c r="AZ1363" i="3"/>
  <c r="AY1363" i="3"/>
  <c r="BB1362" i="3"/>
  <c r="BA1362" i="3"/>
  <c r="AZ1362" i="3"/>
  <c r="AY1362" i="3"/>
  <c r="BB1361" i="3"/>
  <c r="BA1361" i="3"/>
  <c r="AZ1361" i="3"/>
  <c r="AY1361" i="3"/>
  <c r="BB1360" i="3"/>
  <c r="BA1360" i="3"/>
  <c r="AZ1360" i="3"/>
  <c r="AY1360" i="3"/>
  <c r="BB1359" i="3"/>
  <c r="BA1359" i="3"/>
  <c r="AZ1359" i="3"/>
  <c r="AY1359" i="3"/>
  <c r="BB1358" i="3"/>
  <c r="BA1358" i="3"/>
  <c r="AZ1358" i="3"/>
  <c r="AY1358" i="3"/>
  <c r="BB1357" i="3"/>
  <c r="BA1357" i="3"/>
  <c r="AZ1357" i="3"/>
  <c r="AY1357" i="3"/>
  <c r="BB1356" i="3"/>
  <c r="BA1356" i="3"/>
  <c r="AZ1356" i="3"/>
  <c r="AY1356" i="3"/>
  <c r="BB1355" i="3"/>
  <c r="BA1355" i="3"/>
  <c r="AZ1355" i="3"/>
  <c r="AY1355" i="3"/>
  <c r="BB1354" i="3"/>
  <c r="BA1354" i="3"/>
  <c r="AZ1354" i="3"/>
  <c r="AY1354" i="3"/>
  <c r="BB1353" i="3"/>
  <c r="BA1353" i="3"/>
  <c r="AZ1353" i="3"/>
  <c r="AY1353" i="3"/>
  <c r="BB1352" i="3"/>
  <c r="BA1352" i="3"/>
  <c r="AZ1352" i="3"/>
  <c r="AY1352" i="3"/>
  <c r="BB1351" i="3"/>
  <c r="BA1351" i="3"/>
  <c r="AZ1351" i="3"/>
  <c r="AY1351" i="3"/>
  <c r="BB1350" i="3"/>
  <c r="BA1350" i="3"/>
  <c r="AZ1350" i="3"/>
  <c r="AY1350" i="3"/>
  <c r="BB1349" i="3"/>
  <c r="BA1349" i="3"/>
  <c r="AZ1349" i="3"/>
  <c r="AY1349" i="3"/>
  <c r="BB1348" i="3"/>
  <c r="BA1348" i="3"/>
  <c r="AZ1348" i="3"/>
  <c r="AY1348" i="3"/>
  <c r="BB1347" i="3"/>
  <c r="BA1347" i="3"/>
  <c r="AZ1347" i="3"/>
  <c r="AY1347" i="3"/>
  <c r="BB1346" i="3"/>
  <c r="BA1346" i="3"/>
  <c r="AZ1346" i="3"/>
  <c r="AY1346" i="3"/>
  <c r="BB1345" i="3"/>
  <c r="BA1345" i="3"/>
  <c r="AZ1345" i="3"/>
  <c r="AY1345" i="3"/>
  <c r="BB1344" i="3"/>
  <c r="BA1344" i="3"/>
  <c r="AZ1344" i="3"/>
  <c r="AY1344" i="3"/>
  <c r="BB1343" i="3"/>
  <c r="BA1343" i="3"/>
  <c r="AZ1343" i="3"/>
  <c r="AY1343" i="3"/>
  <c r="BB1342" i="3"/>
  <c r="BA1342" i="3"/>
  <c r="AZ1342" i="3"/>
  <c r="AY1342" i="3"/>
  <c r="BB1341" i="3"/>
  <c r="BA1341" i="3"/>
  <c r="AZ1341" i="3"/>
  <c r="AY1341" i="3"/>
  <c r="BB1340" i="3"/>
  <c r="BA1340" i="3"/>
  <c r="AZ1340" i="3"/>
  <c r="AY1340" i="3"/>
  <c r="BB1339" i="3"/>
  <c r="BA1339" i="3"/>
  <c r="AZ1339" i="3"/>
  <c r="AY1339" i="3"/>
  <c r="BB1338" i="3"/>
  <c r="BA1338" i="3"/>
  <c r="AZ1338" i="3"/>
  <c r="AY1338" i="3"/>
  <c r="BB1337" i="3"/>
  <c r="BA1337" i="3"/>
  <c r="AZ1337" i="3"/>
  <c r="AY1337" i="3"/>
  <c r="BB1336" i="3"/>
  <c r="BA1336" i="3"/>
  <c r="AZ1336" i="3"/>
  <c r="AY1336" i="3"/>
  <c r="BB1335" i="3"/>
  <c r="BA1335" i="3"/>
  <c r="AZ1335" i="3"/>
  <c r="AY1335" i="3"/>
  <c r="BB1334" i="3"/>
  <c r="BA1334" i="3"/>
  <c r="AZ1334" i="3"/>
  <c r="AY1334" i="3"/>
  <c r="BB1333" i="3"/>
  <c r="BA1333" i="3"/>
  <c r="AZ1333" i="3"/>
  <c r="AY1333" i="3"/>
  <c r="BB1332" i="3"/>
  <c r="BA1332" i="3"/>
  <c r="AZ1332" i="3"/>
  <c r="AY1332" i="3"/>
  <c r="BB1331" i="3"/>
  <c r="BA1331" i="3"/>
  <c r="AZ1331" i="3"/>
  <c r="AY1331" i="3"/>
  <c r="BB1330" i="3"/>
  <c r="BA1330" i="3"/>
  <c r="AZ1330" i="3"/>
  <c r="AY1330" i="3"/>
  <c r="BB1329" i="3"/>
  <c r="BA1329" i="3"/>
  <c r="AZ1329" i="3"/>
  <c r="AY1329" i="3"/>
  <c r="BB1328" i="3"/>
  <c r="BA1328" i="3"/>
  <c r="AZ1328" i="3"/>
  <c r="AY1328" i="3"/>
  <c r="BB1327" i="3"/>
  <c r="BA1327" i="3"/>
  <c r="AZ1327" i="3"/>
  <c r="AY1327" i="3"/>
  <c r="BB1326" i="3"/>
  <c r="BA1326" i="3"/>
  <c r="AZ1326" i="3"/>
  <c r="AY1326" i="3"/>
  <c r="BB1325" i="3"/>
  <c r="BA1325" i="3"/>
  <c r="AZ1325" i="3"/>
  <c r="AY1325" i="3"/>
  <c r="BB1324" i="3"/>
  <c r="BA1324" i="3"/>
  <c r="AZ1324" i="3"/>
  <c r="AY1324" i="3"/>
  <c r="BB1323" i="3"/>
  <c r="BA1323" i="3"/>
  <c r="AZ1323" i="3"/>
  <c r="AY1323" i="3"/>
  <c r="BB1322" i="3"/>
  <c r="BA1322" i="3"/>
  <c r="AZ1322" i="3"/>
  <c r="AY1322" i="3"/>
  <c r="BB1321" i="3"/>
  <c r="BA1321" i="3"/>
  <c r="AZ1321" i="3"/>
  <c r="AY1321" i="3"/>
  <c r="BB1320" i="3"/>
  <c r="BA1320" i="3"/>
  <c r="AZ1320" i="3"/>
  <c r="AY1320" i="3"/>
  <c r="BB1319" i="3"/>
  <c r="BA1319" i="3"/>
  <c r="AZ1319" i="3"/>
  <c r="AY1319" i="3"/>
  <c r="BB1318" i="3"/>
  <c r="BA1318" i="3"/>
  <c r="AZ1318" i="3"/>
  <c r="AY1318" i="3"/>
  <c r="BB1317" i="3"/>
  <c r="BA1317" i="3"/>
  <c r="AZ1317" i="3"/>
  <c r="AY1317" i="3"/>
  <c r="BB1316" i="3"/>
  <c r="BA1316" i="3"/>
  <c r="AZ1316" i="3"/>
  <c r="AY1316" i="3"/>
  <c r="BB1315" i="3"/>
  <c r="BA1315" i="3"/>
  <c r="AZ1315" i="3"/>
  <c r="AY1315" i="3"/>
  <c r="BB1314" i="3"/>
  <c r="BA1314" i="3"/>
  <c r="AZ1314" i="3"/>
  <c r="AY1314" i="3"/>
  <c r="BB1313" i="3"/>
  <c r="BA1313" i="3"/>
  <c r="AZ1313" i="3"/>
  <c r="AY1313" i="3"/>
  <c r="BB1312" i="3"/>
  <c r="BA1312" i="3"/>
  <c r="AZ1312" i="3"/>
  <c r="AY1312" i="3"/>
  <c r="BB1311" i="3"/>
  <c r="BA1311" i="3"/>
  <c r="AZ1311" i="3"/>
  <c r="AY1311" i="3"/>
  <c r="BB1310" i="3"/>
  <c r="BA1310" i="3"/>
  <c r="AZ1310" i="3"/>
  <c r="AY1310" i="3"/>
  <c r="BB1309" i="3"/>
  <c r="BA1309" i="3"/>
  <c r="AZ1309" i="3"/>
  <c r="AY1309" i="3"/>
  <c r="BB1308" i="3"/>
  <c r="BA1308" i="3"/>
  <c r="AZ1308" i="3"/>
  <c r="AY1308" i="3"/>
  <c r="BB1307" i="3"/>
  <c r="BA1307" i="3"/>
  <c r="AZ1307" i="3"/>
  <c r="AY1307" i="3"/>
  <c r="BB1306" i="3"/>
  <c r="BA1306" i="3"/>
  <c r="AZ1306" i="3"/>
  <c r="AY1306" i="3"/>
  <c r="BB1305" i="3"/>
  <c r="BA1305" i="3"/>
  <c r="AZ1305" i="3"/>
  <c r="AY1305" i="3"/>
  <c r="BB1304" i="3"/>
  <c r="BA1304" i="3"/>
  <c r="AZ1304" i="3"/>
  <c r="AY1304" i="3"/>
  <c r="BB1303" i="3"/>
  <c r="BA1303" i="3"/>
  <c r="AZ1303" i="3"/>
  <c r="AY1303" i="3"/>
  <c r="BB1302" i="3"/>
  <c r="BA1302" i="3"/>
  <c r="AZ1302" i="3"/>
  <c r="AY1302" i="3"/>
  <c r="BB1301" i="3"/>
  <c r="BA1301" i="3"/>
  <c r="AZ1301" i="3"/>
  <c r="AY1301" i="3"/>
  <c r="BB1300" i="3"/>
  <c r="BA1300" i="3"/>
  <c r="AZ1300" i="3"/>
  <c r="AY1300" i="3"/>
  <c r="BB1299" i="3"/>
  <c r="BA1299" i="3"/>
  <c r="AZ1299" i="3"/>
  <c r="AY1299" i="3"/>
  <c r="BB1298" i="3"/>
  <c r="BA1298" i="3"/>
  <c r="AZ1298" i="3"/>
  <c r="AY1298" i="3"/>
  <c r="BB1297" i="3"/>
  <c r="BA1297" i="3"/>
  <c r="AZ1297" i="3"/>
  <c r="AY1297" i="3"/>
  <c r="BB1296" i="3"/>
  <c r="BA1296" i="3"/>
  <c r="AZ1296" i="3"/>
  <c r="AY1296" i="3"/>
  <c r="BB1295" i="3"/>
  <c r="BA1295" i="3"/>
  <c r="AZ1295" i="3"/>
  <c r="AY1295" i="3"/>
  <c r="BB1294" i="3"/>
  <c r="BA1294" i="3"/>
  <c r="AZ1294" i="3"/>
  <c r="AY1294" i="3"/>
  <c r="BB1293" i="3"/>
  <c r="BA1293" i="3"/>
  <c r="AZ1293" i="3"/>
  <c r="AY1293" i="3"/>
  <c r="BB1292" i="3"/>
  <c r="BA1292" i="3"/>
  <c r="AZ1292" i="3"/>
  <c r="AY1292" i="3"/>
  <c r="BB1291" i="3"/>
  <c r="BA1291" i="3"/>
  <c r="AZ1291" i="3"/>
  <c r="AY1291" i="3"/>
  <c r="BB1290" i="3"/>
  <c r="BA1290" i="3"/>
  <c r="AZ1290" i="3"/>
  <c r="AY1290" i="3"/>
  <c r="BB1289" i="3"/>
  <c r="BA1289" i="3"/>
  <c r="AZ1289" i="3"/>
  <c r="AY1289" i="3"/>
  <c r="BB1288" i="3"/>
  <c r="BA1288" i="3"/>
  <c r="AZ1288" i="3"/>
  <c r="AY1288" i="3"/>
  <c r="BB1287" i="3"/>
  <c r="BA1287" i="3"/>
  <c r="AZ1287" i="3"/>
  <c r="AY1287" i="3"/>
  <c r="BB1286" i="3"/>
  <c r="BA1286" i="3"/>
  <c r="AZ1286" i="3"/>
  <c r="AY1286" i="3"/>
  <c r="BB1285" i="3"/>
  <c r="BA1285" i="3"/>
  <c r="AZ1285" i="3"/>
  <c r="AY1285" i="3"/>
  <c r="BB1284" i="3"/>
  <c r="BA1284" i="3"/>
  <c r="AZ1284" i="3"/>
  <c r="AY1284" i="3"/>
  <c r="BB1283" i="3"/>
  <c r="BA1283" i="3"/>
  <c r="AZ1283" i="3"/>
  <c r="AY1283" i="3"/>
  <c r="BB1282" i="3"/>
  <c r="BA1282" i="3"/>
  <c r="AZ1282" i="3"/>
  <c r="AY1282" i="3"/>
  <c r="BB1281" i="3"/>
  <c r="BA1281" i="3"/>
  <c r="AZ1281" i="3"/>
  <c r="AY1281" i="3"/>
  <c r="BB1280" i="3"/>
  <c r="BA1280" i="3"/>
  <c r="AZ1280" i="3"/>
  <c r="AY1280" i="3"/>
  <c r="BB1279" i="3"/>
  <c r="BA1279" i="3"/>
  <c r="AZ1279" i="3"/>
  <c r="AY1279" i="3"/>
  <c r="BB1278" i="3"/>
  <c r="BA1278" i="3"/>
  <c r="AZ1278" i="3"/>
  <c r="AY1278" i="3"/>
  <c r="BB1277" i="3"/>
  <c r="BA1277" i="3"/>
  <c r="AZ1277" i="3"/>
  <c r="AY1277" i="3"/>
  <c r="BB1276" i="3"/>
  <c r="BA1276" i="3"/>
  <c r="AZ1276" i="3"/>
  <c r="AY1276" i="3"/>
  <c r="BB1275" i="3"/>
  <c r="BA1275" i="3"/>
  <c r="AZ1275" i="3"/>
  <c r="AY1275" i="3"/>
  <c r="BB1274" i="3"/>
  <c r="BA1274" i="3"/>
  <c r="AZ1274" i="3"/>
  <c r="AY1274" i="3"/>
  <c r="BB1273" i="3"/>
  <c r="BA1273" i="3"/>
  <c r="AZ1273" i="3"/>
  <c r="AY1273" i="3"/>
  <c r="BB1272" i="3"/>
  <c r="BA1272" i="3"/>
  <c r="AZ1272" i="3"/>
  <c r="AY1272" i="3"/>
  <c r="BB1271" i="3"/>
  <c r="BA1271" i="3"/>
  <c r="AZ1271" i="3"/>
  <c r="AY1271" i="3"/>
  <c r="BB1270" i="3"/>
  <c r="BA1270" i="3"/>
  <c r="AZ1270" i="3"/>
  <c r="AY1270" i="3"/>
  <c r="BB1269" i="3"/>
  <c r="BA1269" i="3"/>
  <c r="AZ1269" i="3"/>
  <c r="AY1269" i="3"/>
  <c r="BB1268" i="3"/>
  <c r="BA1268" i="3"/>
  <c r="AZ1268" i="3"/>
  <c r="AY1268" i="3"/>
  <c r="BB1267" i="3"/>
  <c r="BA1267" i="3"/>
  <c r="AZ1267" i="3"/>
  <c r="AY1267" i="3"/>
  <c r="BB1266" i="3"/>
  <c r="BA1266" i="3"/>
  <c r="AZ1266" i="3"/>
  <c r="AY1266" i="3"/>
  <c r="BB1265" i="3"/>
  <c r="BA1265" i="3"/>
  <c r="AZ1265" i="3"/>
  <c r="AY1265" i="3"/>
  <c r="BB1264" i="3"/>
  <c r="BA1264" i="3"/>
  <c r="AZ1264" i="3"/>
  <c r="AY1264" i="3"/>
  <c r="BB1263" i="3"/>
  <c r="BA1263" i="3"/>
  <c r="AZ1263" i="3"/>
  <c r="AY1263" i="3"/>
  <c r="BB1262" i="3"/>
  <c r="BA1262" i="3"/>
  <c r="AZ1262" i="3"/>
  <c r="AY1262" i="3"/>
  <c r="BB1261" i="3"/>
  <c r="BA1261" i="3"/>
  <c r="AZ1261" i="3"/>
  <c r="AY1261" i="3"/>
  <c r="BB1260" i="3"/>
  <c r="BA1260" i="3"/>
  <c r="AZ1260" i="3"/>
  <c r="AY1260" i="3"/>
  <c r="BB1259" i="3"/>
  <c r="BA1259" i="3"/>
  <c r="AZ1259" i="3"/>
  <c r="AY1259" i="3"/>
  <c r="BB1258" i="3"/>
  <c r="BA1258" i="3"/>
  <c r="AZ1258" i="3"/>
  <c r="AY1258" i="3"/>
  <c r="BB1257" i="3"/>
  <c r="BA1257" i="3"/>
  <c r="AZ1257" i="3"/>
  <c r="AY1257" i="3"/>
  <c r="BB1256" i="3"/>
  <c r="BA1256" i="3"/>
  <c r="AZ1256" i="3"/>
  <c r="AY1256" i="3"/>
  <c r="BB1255" i="3"/>
  <c r="BA1255" i="3"/>
  <c r="AZ1255" i="3"/>
  <c r="AY1255" i="3"/>
  <c r="BB1254" i="3"/>
  <c r="BA1254" i="3"/>
  <c r="AZ1254" i="3"/>
  <c r="AY1254" i="3"/>
  <c r="BB1253" i="3"/>
  <c r="BA1253" i="3"/>
  <c r="AZ1253" i="3"/>
  <c r="AY1253" i="3"/>
  <c r="BB1252" i="3"/>
  <c r="BA1252" i="3"/>
  <c r="AZ1252" i="3"/>
  <c r="AY1252" i="3"/>
  <c r="BB1251" i="3"/>
  <c r="BA1251" i="3"/>
  <c r="AZ1251" i="3"/>
  <c r="AY1251" i="3"/>
  <c r="BB1250" i="3"/>
  <c r="BA1250" i="3"/>
  <c r="AZ1250" i="3"/>
  <c r="AY1250" i="3"/>
  <c r="BB1249" i="3"/>
  <c r="BA1249" i="3"/>
  <c r="AZ1249" i="3"/>
  <c r="AY1249" i="3"/>
  <c r="BB1248" i="3"/>
  <c r="BA1248" i="3"/>
  <c r="AZ1248" i="3"/>
  <c r="AY1248" i="3"/>
  <c r="BB1247" i="3"/>
  <c r="BA1247" i="3"/>
  <c r="AZ1247" i="3"/>
  <c r="AY1247" i="3"/>
  <c r="BB1246" i="3"/>
  <c r="BA1246" i="3"/>
  <c r="AZ1246" i="3"/>
  <c r="AY1246" i="3"/>
  <c r="BB1245" i="3"/>
  <c r="BA1245" i="3"/>
  <c r="AZ1245" i="3"/>
  <c r="AY1245" i="3"/>
  <c r="BB1244" i="3"/>
  <c r="BA1244" i="3"/>
  <c r="AZ1244" i="3"/>
  <c r="AY1244" i="3"/>
  <c r="BB1243" i="3"/>
  <c r="BA1243" i="3"/>
  <c r="AZ1243" i="3"/>
  <c r="AY1243" i="3"/>
  <c r="BB1242" i="3"/>
  <c r="BA1242" i="3"/>
  <c r="AZ1242" i="3"/>
  <c r="AY1242" i="3"/>
  <c r="BB1241" i="3"/>
  <c r="BA1241" i="3"/>
  <c r="AZ1241" i="3"/>
  <c r="AY1241" i="3"/>
  <c r="BB1240" i="3"/>
  <c r="BA1240" i="3"/>
  <c r="AZ1240" i="3"/>
  <c r="AY1240" i="3"/>
  <c r="BB1239" i="3"/>
  <c r="BA1239" i="3"/>
  <c r="AZ1239" i="3"/>
  <c r="AY1239" i="3"/>
  <c r="BB1238" i="3"/>
  <c r="BA1238" i="3"/>
  <c r="AZ1238" i="3"/>
  <c r="AY1238" i="3"/>
  <c r="BB1237" i="3"/>
  <c r="BA1237" i="3"/>
  <c r="AZ1237" i="3"/>
  <c r="AY1237" i="3"/>
  <c r="BB1236" i="3"/>
  <c r="BA1236" i="3"/>
  <c r="AZ1236" i="3"/>
  <c r="AY1236" i="3"/>
  <c r="BB1235" i="3"/>
  <c r="BA1235" i="3"/>
  <c r="AZ1235" i="3"/>
  <c r="AY1235" i="3"/>
  <c r="BB1234" i="3"/>
  <c r="BA1234" i="3"/>
  <c r="AZ1234" i="3"/>
  <c r="AY1234" i="3"/>
  <c r="BB1233" i="3"/>
  <c r="BA1233" i="3"/>
  <c r="AZ1233" i="3"/>
  <c r="AY1233" i="3"/>
  <c r="BB1232" i="3"/>
  <c r="BA1232" i="3"/>
  <c r="AZ1232" i="3"/>
  <c r="AY1232" i="3"/>
  <c r="BB1231" i="3"/>
  <c r="BA1231" i="3"/>
  <c r="AZ1231" i="3"/>
  <c r="AY1231" i="3"/>
  <c r="BB1230" i="3"/>
  <c r="BA1230" i="3"/>
  <c r="AZ1230" i="3"/>
  <c r="AY1230" i="3"/>
  <c r="BB1229" i="3"/>
  <c r="BA1229" i="3"/>
  <c r="AZ1229" i="3"/>
  <c r="AY1229" i="3"/>
  <c r="BB1228" i="3"/>
  <c r="BA1228" i="3"/>
  <c r="AZ1228" i="3"/>
  <c r="AY1228" i="3"/>
  <c r="BB1227" i="3"/>
  <c r="BA1227" i="3"/>
  <c r="AZ1227" i="3"/>
  <c r="AY1227" i="3"/>
  <c r="BB1226" i="3"/>
  <c r="BA1226" i="3"/>
  <c r="AZ1226" i="3"/>
  <c r="AY1226" i="3"/>
  <c r="BB1225" i="3"/>
  <c r="BA1225" i="3"/>
  <c r="AZ1225" i="3"/>
  <c r="AY1225" i="3"/>
  <c r="BB1224" i="3"/>
  <c r="BA1224" i="3"/>
  <c r="AZ1224" i="3"/>
  <c r="AY1224" i="3"/>
  <c r="BB1223" i="3"/>
  <c r="BA1223" i="3"/>
  <c r="AZ1223" i="3"/>
  <c r="AY1223" i="3"/>
  <c r="BB1222" i="3"/>
  <c r="BA1222" i="3"/>
  <c r="AZ1222" i="3"/>
  <c r="AY1222" i="3"/>
  <c r="BB1221" i="3"/>
  <c r="BA1221" i="3"/>
  <c r="AZ1221" i="3"/>
  <c r="AY1221" i="3"/>
  <c r="BB1220" i="3"/>
  <c r="BA1220" i="3"/>
  <c r="AZ1220" i="3"/>
  <c r="AY1220" i="3"/>
  <c r="BB1219" i="3"/>
  <c r="BA1219" i="3"/>
  <c r="AZ1219" i="3"/>
  <c r="AY1219" i="3"/>
  <c r="BB1218" i="3"/>
  <c r="BA1218" i="3"/>
  <c r="AZ1218" i="3"/>
  <c r="AY1218" i="3"/>
  <c r="BB1217" i="3"/>
  <c r="BA1217" i="3"/>
  <c r="AZ1217" i="3"/>
  <c r="AY1217" i="3"/>
  <c r="BB1216" i="3"/>
  <c r="BA1216" i="3"/>
  <c r="AZ1216" i="3"/>
  <c r="AY1216" i="3"/>
  <c r="BB1215" i="3"/>
  <c r="BA1215" i="3"/>
  <c r="AZ1215" i="3"/>
  <c r="AY1215" i="3"/>
  <c r="BB1214" i="3"/>
  <c r="BA1214" i="3"/>
  <c r="AZ1214" i="3"/>
  <c r="AY1214" i="3"/>
  <c r="BB1213" i="3"/>
  <c r="BA1213" i="3"/>
  <c r="AZ1213" i="3"/>
  <c r="AY1213" i="3"/>
  <c r="BB1212" i="3"/>
  <c r="BA1212" i="3"/>
  <c r="AZ1212" i="3"/>
  <c r="AY1212" i="3"/>
  <c r="BB1211" i="3"/>
  <c r="BA1211" i="3"/>
  <c r="AZ1211" i="3"/>
  <c r="AY1211" i="3"/>
  <c r="BB1210" i="3"/>
  <c r="BA1210" i="3"/>
  <c r="AZ1210" i="3"/>
  <c r="AY1210" i="3"/>
  <c r="BB1209" i="3"/>
  <c r="BA1209" i="3"/>
  <c r="AZ1209" i="3"/>
  <c r="AY1209" i="3"/>
  <c r="BB1208" i="3"/>
  <c r="BA1208" i="3"/>
  <c r="AZ1208" i="3"/>
  <c r="AY1208" i="3"/>
  <c r="BB1207" i="3"/>
  <c r="BA1207" i="3"/>
  <c r="AZ1207" i="3"/>
  <c r="AY1207" i="3"/>
  <c r="BB1206" i="3"/>
  <c r="BA1206" i="3"/>
  <c r="AZ1206" i="3"/>
  <c r="AY1206" i="3"/>
  <c r="BB1205" i="3"/>
  <c r="BA1205" i="3"/>
  <c r="AZ1205" i="3"/>
  <c r="AY1205" i="3"/>
  <c r="BB1204" i="3"/>
  <c r="BA1204" i="3"/>
  <c r="AZ1204" i="3"/>
  <c r="AY1204" i="3"/>
  <c r="BB1203" i="3"/>
  <c r="BA1203" i="3"/>
  <c r="AZ1203" i="3"/>
  <c r="AY1203" i="3"/>
  <c r="BB1202" i="3"/>
  <c r="BA1202" i="3"/>
  <c r="AZ1202" i="3"/>
  <c r="AY1202" i="3"/>
  <c r="BB1201" i="3"/>
  <c r="BA1201" i="3"/>
  <c r="AZ1201" i="3"/>
  <c r="AY1201" i="3"/>
  <c r="BB1200" i="3"/>
  <c r="BA1200" i="3"/>
  <c r="AZ1200" i="3"/>
  <c r="AY1200" i="3"/>
  <c r="BB1199" i="3"/>
  <c r="BA1199" i="3"/>
  <c r="AZ1199" i="3"/>
  <c r="AY1199" i="3"/>
  <c r="BB1198" i="3"/>
  <c r="BA1198" i="3"/>
  <c r="AZ1198" i="3"/>
  <c r="AY1198" i="3"/>
  <c r="BB1197" i="3"/>
  <c r="BA1197" i="3"/>
  <c r="AZ1197" i="3"/>
  <c r="AY1197" i="3"/>
  <c r="BB1196" i="3"/>
  <c r="BA1196" i="3"/>
  <c r="AZ1196" i="3"/>
  <c r="AY1196" i="3"/>
  <c r="BB1195" i="3"/>
  <c r="BA1195" i="3"/>
  <c r="AZ1195" i="3"/>
  <c r="AY1195" i="3"/>
  <c r="BB1194" i="3"/>
  <c r="BA1194" i="3"/>
  <c r="AZ1194" i="3"/>
  <c r="AY1194" i="3"/>
  <c r="BB1193" i="3"/>
  <c r="BA1193" i="3"/>
  <c r="AZ1193" i="3"/>
  <c r="AY1193" i="3"/>
  <c r="BB1192" i="3"/>
  <c r="BA1192" i="3"/>
  <c r="AZ1192" i="3"/>
  <c r="AY1192" i="3"/>
  <c r="BB1191" i="3"/>
  <c r="BA1191" i="3"/>
  <c r="AZ1191" i="3"/>
  <c r="AY1191" i="3"/>
  <c r="BB1190" i="3"/>
  <c r="BA1190" i="3"/>
  <c r="AZ1190" i="3"/>
  <c r="AY1190" i="3"/>
  <c r="BB1189" i="3"/>
  <c r="BA1189" i="3"/>
  <c r="AZ1189" i="3"/>
  <c r="AY1189" i="3"/>
  <c r="BB1188" i="3"/>
  <c r="BA1188" i="3"/>
  <c r="AZ1188" i="3"/>
  <c r="AY1188" i="3"/>
  <c r="BB1187" i="3"/>
  <c r="BA1187" i="3"/>
  <c r="AZ1187" i="3"/>
  <c r="AY1187" i="3"/>
  <c r="BB1186" i="3"/>
  <c r="BA1186" i="3"/>
  <c r="AZ1186" i="3"/>
  <c r="AY1186" i="3"/>
  <c r="BB1185" i="3"/>
  <c r="BA1185" i="3"/>
  <c r="AZ1185" i="3"/>
  <c r="AY1185" i="3"/>
  <c r="BB1184" i="3"/>
  <c r="BA1184" i="3"/>
  <c r="AZ1184" i="3"/>
  <c r="AY1184" i="3"/>
  <c r="BB1183" i="3"/>
  <c r="BA1183" i="3"/>
  <c r="AZ1183" i="3"/>
  <c r="AY1183" i="3"/>
  <c r="BB1182" i="3"/>
  <c r="BA1182" i="3"/>
  <c r="AZ1182" i="3"/>
  <c r="AY1182" i="3"/>
  <c r="BB1181" i="3"/>
  <c r="BA1181" i="3"/>
  <c r="AZ1181" i="3"/>
  <c r="AY1181" i="3"/>
  <c r="BB1180" i="3"/>
  <c r="BA1180" i="3"/>
  <c r="AZ1180" i="3"/>
  <c r="AY1180" i="3"/>
  <c r="BB1179" i="3"/>
  <c r="BA1179" i="3"/>
  <c r="AZ1179" i="3"/>
  <c r="AY1179" i="3"/>
  <c r="BB1178" i="3"/>
  <c r="BA1178" i="3"/>
  <c r="AZ1178" i="3"/>
  <c r="AY1178" i="3"/>
  <c r="BB1177" i="3"/>
  <c r="BA1177" i="3"/>
  <c r="AZ1177" i="3"/>
  <c r="AY1177" i="3"/>
  <c r="BB1176" i="3"/>
  <c r="BA1176" i="3"/>
  <c r="AZ1176" i="3"/>
  <c r="AY1176" i="3"/>
  <c r="BB1175" i="3"/>
  <c r="BA1175" i="3"/>
  <c r="AZ1175" i="3"/>
  <c r="AY1175" i="3"/>
  <c r="BB1174" i="3"/>
  <c r="BA1174" i="3"/>
  <c r="AZ1174" i="3"/>
  <c r="AY1174" i="3"/>
  <c r="BB1173" i="3"/>
  <c r="BA1173" i="3"/>
  <c r="AZ1173" i="3"/>
  <c r="AY1173" i="3"/>
  <c r="BB1172" i="3"/>
  <c r="BA1172" i="3"/>
  <c r="AZ1172" i="3"/>
  <c r="AY1172" i="3"/>
  <c r="BB1171" i="3"/>
  <c r="BA1171" i="3"/>
  <c r="AZ1171" i="3"/>
  <c r="AY1171" i="3"/>
  <c r="BB1170" i="3"/>
  <c r="BA1170" i="3"/>
  <c r="AZ1170" i="3"/>
  <c r="AY1170" i="3"/>
  <c r="BB1169" i="3"/>
  <c r="BA1169" i="3"/>
  <c r="AZ1169" i="3"/>
  <c r="AY1169" i="3"/>
  <c r="BB1168" i="3"/>
  <c r="BA1168" i="3"/>
  <c r="AZ1168" i="3"/>
  <c r="AY1168" i="3"/>
  <c r="BB1167" i="3"/>
  <c r="BA1167" i="3"/>
  <c r="AZ1167" i="3"/>
  <c r="AY1167" i="3"/>
  <c r="BB1166" i="3"/>
  <c r="BA1166" i="3"/>
  <c r="AZ1166" i="3"/>
  <c r="AY1166" i="3"/>
  <c r="BB1165" i="3"/>
  <c r="BA1165" i="3"/>
  <c r="AZ1165" i="3"/>
  <c r="AY1165" i="3"/>
  <c r="BB1164" i="3"/>
  <c r="BA1164" i="3"/>
  <c r="AZ1164" i="3"/>
  <c r="AY1164" i="3"/>
  <c r="BB1163" i="3"/>
  <c r="BA1163" i="3"/>
  <c r="AZ1163" i="3"/>
  <c r="AY1163" i="3"/>
  <c r="BB1162" i="3"/>
  <c r="BA1162" i="3"/>
  <c r="AZ1162" i="3"/>
  <c r="AY1162" i="3"/>
  <c r="BB1161" i="3"/>
  <c r="BA1161" i="3"/>
  <c r="AZ1161" i="3"/>
  <c r="AY1161" i="3"/>
  <c r="BB1160" i="3"/>
  <c r="BA1160" i="3"/>
  <c r="AZ1160" i="3"/>
  <c r="AY1160" i="3"/>
  <c r="BB1159" i="3"/>
  <c r="BA1159" i="3"/>
  <c r="AZ1159" i="3"/>
  <c r="AY1159" i="3"/>
  <c r="BB1158" i="3"/>
  <c r="BA1158" i="3"/>
  <c r="AZ1158" i="3"/>
  <c r="AY1158" i="3"/>
  <c r="BB1157" i="3"/>
  <c r="BA1157" i="3"/>
  <c r="AZ1157" i="3"/>
  <c r="AY1157" i="3"/>
  <c r="BB1156" i="3"/>
  <c r="BA1156" i="3"/>
  <c r="AZ1156" i="3"/>
  <c r="AY1156" i="3"/>
  <c r="BB1155" i="3"/>
  <c r="BA1155" i="3"/>
  <c r="AZ1155" i="3"/>
  <c r="AY1155" i="3"/>
  <c r="BB1154" i="3"/>
  <c r="BA1154" i="3"/>
  <c r="AZ1154" i="3"/>
  <c r="AY1154" i="3"/>
  <c r="BB1153" i="3"/>
  <c r="BA1153" i="3"/>
  <c r="AZ1153" i="3"/>
  <c r="AY1153" i="3"/>
  <c r="BB1152" i="3"/>
  <c r="BA1152" i="3"/>
  <c r="AZ1152" i="3"/>
  <c r="AY1152" i="3"/>
  <c r="BB1151" i="3"/>
  <c r="BA1151" i="3"/>
  <c r="AZ1151" i="3"/>
  <c r="AY1151" i="3"/>
  <c r="BB1150" i="3"/>
  <c r="BA1150" i="3"/>
  <c r="AZ1150" i="3"/>
  <c r="AY1150" i="3"/>
  <c r="BB1149" i="3"/>
  <c r="BA1149" i="3"/>
  <c r="AZ1149" i="3"/>
  <c r="AY1149" i="3"/>
  <c r="BB1148" i="3"/>
  <c r="BA1148" i="3"/>
  <c r="AZ1148" i="3"/>
  <c r="AY1148" i="3"/>
  <c r="BB1147" i="3"/>
  <c r="BA1147" i="3"/>
  <c r="AZ1147" i="3"/>
  <c r="AY1147" i="3"/>
  <c r="BB1146" i="3"/>
  <c r="BA1146" i="3"/>
  <c r="AZ1146" i="3"/>
  <c r="AY1146" i="3"/>
  <c r="BB1145" i="3"/>
  <c r="BA1145" i="3"/>
  <c r="AZ1145" i="3"/>
  <c r="AY1145" i="3"/>
  <c r="BB1144" i="3"/>
  <c r="BA1144" i="3"/>
  <c r="AZ1144" i="3"/>
  <c r="AY1144" i="3"/>
  <c r="BB1143" i="3"/>
  <c r="BA1143" i="3"/>
  <c r="AZ1143" i="3"/>
  <c r="AY1143" i="3"/>
  <c r="BB1142" i="3"/>
  <c r="BA1142" i="3"/>
  <c r="AZ1142" i="3"/>
  <c r="AY1142" i="3"/>
  <c r="BB1141" i="3"/>
  <c r="BA1141" i="3"/>
  <c r="AZ1141" i="3"/>
  <c r="AY1141" i="3"/>
  <c r="BB1140" i="3"/>
  <c r="BA1140" i="3"/>
  <c r="AZ1140" i="3"/>
  <c r="AY1140" i="3"/>
  <c r="BB1139" i="3"/>
  <c r="BA1139" i="3"/>
  <c r="AZ1139" i="3"/>
  <c r="AY1139" i="3"/>
  <c r="BB1138" i="3"/>
  <c r="BA1138" i="3"/>
  <c r="AZ1138" i="3"/>
  <c r="AY1138" i="3"/>
  <c r="BB1137" i="3"/>
  <c r="BA1137" i="3"/>
  <c r="AZ1137" i="3"/>
  <c r="AY1137" i="3"/>
  <c r="BB1136" i="3"/>
  <c r="BA1136" i="3"/>
  <c r="AZ1136" i="3"/>
  <c r="AY1136" i="3"/>
  <c r="BB1135" i="3"/>
  <c r="BA1135" i="3"/>
  <c r="AZ1135" i="3"/>
  <c r="AY1135" i="3"/>
  <c r="BB1134" i="3"/>
  <c r="BA1134" i="3"/>
  <c r="AZ1134" i="3"/>
  <c r="AY1134" i="3"/>
  <c r="BB1133" i="3"/>
  <c r="BA1133" i="3"/>
  <c r="AZ1133" i="3"/>
  <c r="AY1133" i="3"/>
  <c r="BB1132" i="3"/>
  <c r="BA1132" i="3"/>
  <c r="AZ1132" i="3"/>
  <c r="AY1132" i="3"/>
  <c r="BB1131" i="3"/>
  <c r="BA1131" i="3"/>
  <c r="AZ1131" i="3"/>
  <c r="AY1131" i="3"/>
  <c r="BB1130" i="3"/>
  <c r="BA1130" i="3"/>
  <c r="AZ1130" i="3"/>
  <c r="AY1130" i="3"/>
  <c r="BB1129" i="3"/>
  <c r="BA1129" i="3"/>
  <c r="AZ1129" i="3"/>
  <c r="AY1129" i="3"/>
  <c r="BB1128" i="3"/>
  <c r="BA1128" i="3"/>
  <c r="AZ1128" i="3"/>
  <c r="AY1128" i="3"/>
  <c r="BB1127" i="3"/>
  <c r="BA1127" i="3"/>
  <c r="AZ1127" i="3"/>
  <c r="AY1127" i="3"/>
  <c r="BB1126" i="3"/>
  <c r="BA1126" i="3"/>
  <c r="AZ1126" i="3"/>
  <c r="AY1126" i="3"/>
  <c r="BB1125" i="3"/>
  <c r="BA1125" i="3"/>
  <c r="AZ1125" i="3"/>
  <c r="AY1125" i="3"/>
  <c r="BB1124" i="3"/>
  <c r="BA1124" i="3"/>
  <c r="AZ1124" i="3"/>
  <c r="AY1124" i="3"/>
  <c r="BB1123" i="3"/>
  <c r="BA1123" i="3"/>
  <c r="AZ1123" i="3"/>
  <c r="AY1123" i="3"/>
  <c r="BB1122" i="3"/>
  <c r="BA1122" i="3"/>
  <c r="AZ1122" i="3"/>
  <c r="AY1122" i="3"/>
  <c r="BB1121" i="3"/>
  <c r="BA1121" i="3"/>
  <c r="AZ1121" i="3"/>
  <c r="AY1121" i="3"/>
  <c r="BB1120" i="3"/>
  <c r="BA1120" i="3"/>
  <c r="AZ1120" i="3"/>
  <c r="AY1120" i="3"/>
  <c r="BB1119" i="3"/>
  <c r="BA1119" i="3"/>
  <c r="AZ1119" i="3"/>
  <c r="AY1119" i="3"/>
  <c r="BB1118" i="3"/>
  <c r="BA1118" i="3"/>
  <c r="AZ1118" i="3"/>
  <c r="AY1118" i="3"/>
  <c r="BB1117" i="3"/>
  <c r="BA1117" i="3"/>
  <c r="AZ1117" i="3"/>
  <c r="AY1117" i="3"/>
  <c r="BB1116" i="3"/>
  <c r="BA1116" i="3"/>
  <c r="AZ1116" i="3"/>
  <c r="AY1116" i="3"/>
  <c r="BB1115" i="3"/>
  <c r="BA1115" i="3"/>
  <c r="AZ1115" i="3"/>
  <c r="AY1115" i="3"/>
  <c r="BB1114" i="3"/>
  <c r="BA1114" i="3"/>
  <c r="AZ1114" i="3"/>
  <c r="AY1114" i="3"/>
  <c r="BB1113" i="3"/>
  <c r="BA1113" i="3"/>
  <c r="AZ1113" i="3"/>
  <c r="AY1113" i="3"/>
  <c r="BB1112" i="3"/>
  <c r="BA1112" i="3"/>
  <c r="AZ1112" i="3"/>
  <c r="AY1112" i="3"/>
  <c r="BB1111" i="3"/>
  <c r="BA1111" i="3"/>
  <c r="AZ1111" i="3"/>
  <c r="AY1111" i="3"/>
  <c r="BB1110" i="3"/>
  <c r="BA1110" i="3"/>
  <c r="AZ1110" i="3"/>
  <c r="AY1110" i="3"/>
  <c r="BB1109" i="3"/>
  <c r="BA1109" i="3"/>
  <c r="AZ1109" i="3"/>
  <c r="AY1109" i="3"/>
  <c r="BB1108" i="3"/>
  <c r="BA1108" i="3"/>
  <c r="AZ1108" i="3"/>
  <c r="AY1108" i="3"/>
  <c r="BB1107" i="3"/>
  <c r="BA1107" i="3"/>
  <c r="AZ1107" i="3"/>
  <c r="AY1107" i="3"/>
  <c r="BB1106" i="3"/>
  <c r="BA1106" i="3"/>
  <c r="AZ1106" i="3"/>
  <c r="AY1106" i="3"/>
  <c r="BB1105" i="3"/>
  <c r="BA1105" i="3"/>
  <c r="AZ1105" i="3"/>
  <c r="AY1105" i="3"/>
  <c r="BB1104" i="3"/>
  <c r="BA1104" i="3"/>
  <c r="AZ1104" i="3"/>
  <c r="AY1104" i="3"/>
  <c r="BB1103" i="3"/>
  <c r="BA1103" i="3"/>
  <c r="AZ1103" i="3"/>
  <c r="AY1103" i="3"/>
  <c r="BB1102" i="3"/>
  <c r="BA1102" i="3"/>
  <c r="AZ1102" i="3"/>
  <c r="AY1102" i="3"/>
  <c r="BB1101" i="3"/>
  <c r="BA1101" i="3"/>
  <c r="AZ1101" i="3"/>
  <c r="AY1101" i="3"/>
  <c r="BB1100" i="3"/>
  <c r="BA1100" i="3"/>
  <c r="AZ1100" i="3"/>
  <c r="AY1100" i="3"/>
  <c r="BB1099" i="3"/>
  <c r="BA1099" i="3"/>
  <c r="AZ1099" i="3"/>
  <c r="AY1099" i="3"/>
  <c r="BB1098" i="3"/>
  <c r="BA1098" i="3"/>
  <c r="AZ1098" i="3"/>
  <c r="AY1098" i="3"/>
  <c r="BB1097" i="3"/>
  <c r="BA1097" i="3"/>
  <c r="AZ1097" i="3"/>
  <c r="AY1097" i="3"/>
  <c r="BB1096" i="3"/>
  <c r="BA1096" i="3"/>
  <c r="AZ1096" i="3"/>
  <c r="AY1096" i="3"/>
  <c r="BB1095" i="3"/>
  <c r="BA1095" i="3"/>
  <c r="AZ1095" i="3"/>
  <c r="AY1095" i="3"/>
  <c r="BB1094" i="3"/>
  <c r="BA1094" i="3"/>
  <c r="AZ1094" i="3"/>
  <c r="AY1094" i="3"/>
  <c r="BB1093" i="3"/>
  <c r="BA1093" i="3"/>
  <c r="AZ1093" i="3"/>
  <c r="AY1093" i="3"/>
  <c r="BB1092" i="3"/>
  <c r="BA1092" i="3"/>
  <c r="AZ1092" i="3"/>
  <c r="AY1092" i="3"/>
  <c r="BB1091" i="3"/>
  <c r="BA1091" i="3"/>
  <c r="AZ1091" i="3"/>
  <c r="AY1091" i="3"/>
  <c r="BB1090" i="3"/>
  <c r="BA1090" i="3"/>
  <c r="AZ1090" i="3"/>
  <c r="AY1090" i="3"/>
  <c r="BB1089" i="3"/>
  <c r="BA1089" i="3"/>
  <c r="AZ1089" i="3"/>
  <c r="AY1089" i="3"/>
  <c r="BB1088" i="3"/>
  <c r="BA1088" i="3"/>
  <c r="AZ1088" i="3"/>
  <c r="AY1088" i="3"/>
  <c r="BB1087" i="3"/>
  <c r="BA1087" i="3"/>
  <c r="AZ1087" i="3"/>
  <c r="AY1087" i="3"/>
  <c r="BB1086" i="3"/>
  <c r="BA1086" i="3"/>
  <c r="AZ1086" i="3"/>
  <c r="AY1086" i="3"/>
  <c r="BB1085" i="3"/>
  <c r="BA1085" i="3"/>
  <c r="AZ1085" i="3"/>
  <c r="AY1085" i="3"/>
  <c r="BB1084" i="3"/>
  <c r="BA1084" i="3"/>
  <c r="AZ1084" i="3"/>
  <c r="AY1084" i="3"/>
  <c r="BB1083" i="3"/>
  <c r="BA1083" i="3"/>
  <c r="AZ1083" i="3"/>
  <c r="AY1083" i="3"/>
  <c r="BB1082" i="3"/>
  <c r="BA1082" i="3"/>
  <c r="AZ1082" i="3"/>
  <c r="AY1082" i="3"/>
  <c r="BB1081" i="3"/>
  <c r="BA1081" i="3"/>
  <c r="AZ1081" i="3"/>
  <c r="AY1081" i="3"/>
  <c r="BB1080" i="3"/>
  <c r="BA1080" i="3"/>
  <c r="AZ1080" i="3"/>
  <c r="AY1080" i="3"/>
  <c r="BB1079" i="3"/>
  <c r="BA1079" i="3"/>
  <c r="AZ1079" i="3"/>
  <c r="AY1079" i="3"/>
  <c r="BB1078" i="3"/>
  <c r="BA1078" i="3"/>
  <c r="AZ1078" i="3"/>
  <c r="AY1078" i="3"/>
  <c r="BB1077" i="3"/>
  <c r="BA1077" i="3"/>
  <c r="AZ1077" i="3"/>
  <c r="AY1077" i="3"/>
  <c r="BB1076" i="3"/>
  <c r="BA1076" i="3"/>
  <c r="AZ1076" i="3"/>
  <c r="AY1076" i="3"/>
  <c r="BB1075" i="3"/>
  <c r="BA1075" i="3"/>
  <c r="AZ1075" i="3"/>
  <c r="AY1075" i="3"/>
  <c r="BB1074" i="3"/>
  <c r="BA1074" i="3"/>
  <c r="AZ1074" i="3"/>
  <c r="AY1074" i="3"/>
  <c r="BB1073" i="3"/>
  <c r="BA1073" i="3"/>
  <c r="AZ1073" i="3"/>
  <c r="AY1073" i="3"/>
  <c r="BB1072" i="3"/>
  <c r="BA1072" i="3"/>
  <c r="AZ1072" i="3"/>
  <c r="AY1072" i="3"/>
  <c r="BB1071" i="3"/>
  <c r="BA1071" i="3"/>
  <c r="AZ1071" i="3"/>
  <c r="AY1071" i="3"/>
  <c r="BB1070" i="3"/>
  <c r="BA1070" i="3"/>
  <c r="AZ1070" i="3"/>
  <c r="AY1070" i="3"/>
  <c r="BB1069" i="3"/>
  <c r="BA1069" i="3"/>
  <c r="AZ1069" i="3"/>
  <c r="AY1069" i="3"/>
  <c r="BB1068" i="3"/>
  <c r="BA1068" i="3"/>
  <c r="AZ1068" i="3"/>
  <c r="AY1068" i="3"/>
  <c r="BB1067" i="3"/>
  <c r="BA1067" i="3"/>
  <c r="AZ1067" i="3"/>
  <c r="AY1067" i="3"/>
  <c r="BB1066" i="3"/>
  <c r="BA1066" i="3"/>
  <c r="AZ1066" i="3"/>
  <c r="AY1066" i="3"/>
  <c r="BB1065" i="3"/>
  <c r="BA1065" i="3"/>
  <c r="AZ1065" i="3"/>
  <c r="AY1065" i="3"/>
  <c r="BB1064" i="3"/>
  <c r="BA1064" i="3"/>
  <c r="AZ1064" i="3"/>
  <c r="AY1064" i="3"/>
  <c r="BB1063" i="3"/>
  <c r="BA1063" i="3"/>
  <c r="AZ1063" i="3"/>
  <c r="AY1063" i="3"/>
  <c r="BB1062" i="3"/>
  <c r="BA1062" i="3"/>
  <c r="AZ1062" i="3"/>
  <c r="AY1062" i="3"/>
  <c r="BB1061" i="3"/>
  <c r="BA1061" i="3"/>
  <c r="AZ1061" i="3"/>
  <c r="AY1061" i="3"/>
  <c r="BB1060" i="3"/>
  <c r="BA1060" i="3"/>
  <c r="AZ1060" i="3"/>
  <c r="AY1060" i="3"/>
  <c r="BB1059" i="3"/>
  <c r="BA1059" i="3"/>
  <c r="AZ1059" i="3"/>
  <c r="AY1059" i="3"/>
  <c r="BB1058" i="3"/>
  <c r="BA1058" i="3"/>
  <c r="AZ1058" i="3"/>
  <c r="AY1058" i="3"/>
  <c r="BB1057" i="3"/>
  <c r="BA1057" i="3"/>
  <c r="AZ1057" i="3"/>
  <c r="AY1057" i="3"/>
  <c r="BB1056" i="3"/>
  <c r="BA1056" i="3"/>
  <c r="AZ1056" i="3"/>
  <c r="AY1056" i="3"/>
  <c r="BB1055" i="3"/>
  <c r="BA1055" i="3"/>
  <c r="AZ1055" i="3"/>
  <c r="AY1055" i="3"/>
  <c r="BB1054" i="3"/>
  <c r="BA1054" i="3"/>
  <c r="AZ1054" i="3"/>
  <c r="AY1054" i="3"/>
  <c r="BB1053" i="3"/>
  <c r="BA1053" i="3"/>
  <c r="AZ1053" i="3"/>
  <c r="AY1053" i="3"/>
  <c r="BB1052" i="3"/>
  <c r="BA1052" i="3"/>
  <c r="AZ1052" i="3"/>
  <c r="AY1052" i="3"/>
  <c r="BB1051" i="3"/>
  <c r="BA1051" i="3"/>
  <c r="AZ1051" i="3"/>
  <c r="AY1051" i="3"/>
  <c r="BB1050" i="3"/>
  <c r="BA1050" i="3"/>
  <c r="AZ1050" i="3"/>
  <c r="AY1050" i="3"/>
  <c r="BB1049" i="3"/>
  <c r="BA1049" i="3"/>
  <c r="AZ1049" i="3"/>
  <c r="AY1049" i="3"/>
  <c r="BB1048" i="3"/>
  <c r="BA1048" i="3"/>
  <c r="AZ1048" i="3"/>
  <c r="AY1048" i="3"/>
  <c r="BB1047" i="3"/>
  <c r="BA1047" i="3"/>
  <c r="AZ1047" i="3"/>
  <c r="AY1047" i="3"/>
  <c r="BB1046" i="3"/>
  <c r="BA1046" i="3"/>
  <c r="AZ1046" i="3"/>
  <c r="AY1046" i="3"/>
  <c r="BB1045" i="3"/>
  <c r="BA1045" i="3"/>
  <c r="AZ1045" i="3"/>
  <c r="AY1045" i="3"/>
  <c r="BB1044" i="3"/>
  <c r="BA1044" i="3"/>
  <c r="AZ1044" i="3"/>
  <c r="AY1044" i="3"/>
  <c r="BB1043" i="3"/>
  <c r="BA1043" i="3"/>
  <c r="AZ1043" i="3"/>
  <c r="AY1043" i="3"/>
  <c r="BB1042" i="3"/>
  <c r="BA1042" i="3"/>
  <c r="AZ1042" i="3"/>
  <c r="AY1042" i="3"/>
  <c r="BB1041" i="3"/>
  <c r="BA1041" i="3"/>
  <c r="AZ1041" i="3"/>
  <c r="AY1041" i="3"/>
  <c r="BB1040" i="3"/>
  <c r="BA1040" i="3"/>
  <c r="AZ1040" i="3"/>
  <c r="AY1040" i="3"/>
  <c r="BB1039" i="3"/>
  <c r="BA1039" i="3"/>
  <c r="AZ1039" i="3"/>
  <c r="AY1039" i="3"/>
  <c r="BB1038" i="3"/>
  <c r="BA1038" i="3"/>
  <c r="AZ1038" i="3"/>
  <c r="AY1038" i="3"/>
  <c r="BB1037" i="3"/>
  <c r="BA1037" i="3"/>
  <c r="AZ1037" i="3"/>
  <c r="AY1037" i="3"/>
  <c r="BB1036" i="3"/>
  <c r="BA1036" i="3"/>
  <c r="AZ1036" i="3"/>
  <c r="AY1036" i="3"/>
  <c r="BB1035" i="3"/>
  <c r="BA1035" i="3"/>
  <c r="AZ1035" i="3"/>
  <c r="AY1035" i="3"/>
  <c r="BB1034" i="3"/>
  <c r="BA1034" i="3"/>
  <c r="AZ1034" i="3"/>
  <c r="AY1034" i="3"/>
  <c r="BB1033" i="3"/>
  <c r="BA1033" i="3"/>
  <c r="AZ1033" i="3"/>
  <c r="AY1033" i="3"/>
  <c r="BB1032" i="3"/>
  <c r="BA1032" i="3"/>
  <c r="AZ1032" i="3"/>
  <c r="AY1032" i="3"/>
  <c r="BB1031" i="3"/>
  <c r="BA1031" i="3"/>
  <c r="AZ1031" i="3"/>
  <c r="AY1031" i="3"/>
  <c r="BB1030" i="3"/>
  <c r="BA1030" i="3"/>
  <c r="AZ1030" i="3"/>
  <c r="AY1030" i="3"/>
  <c r="BB1029" i="3"/>
  <c r="BA1029" i="3"/>
  <c r="AZ1029" i="3"/>
  <c r="AY1029" i="3"/>
  <c r="BB1028" i="3"/>
  <c r="BA1028" i="3"/>
  <c r="AZ1028" i="3"/>
  <c r="AY1028" i="3"/>
  <c r="BB1027" i="3"/>
  <c r="BA1027" i="3"/>
  <c r="AZ1027" i="3"/>
  <c r="AY1027" i="3"/>
  <c r="BB1026" i="3"/>
  <c r="BA1026" i="3"/>
  <c r="AZ1026" i="3"/>
  <c r="AY1026" i="3"/>
  <c r="BB1025" i="3"/>
  <c r="BA1025" i="3"/>
  <c r="AZ1025" i="3"/>
  <c r="AY1025" i="3"/>
  <c r="BB1024" i="3"/>
  <c r="BA1024" i="3"/>
  <c r="AZ1024" i="3"/>
  <c r="AY1024" i="3"/>
  <c r="BB1023" i="3"/>
  <c r="BA1023" i="3"/>
  <c r="AZ1023" i="3"/>
  <c r="AY1023" i="3"/>
  <c r="BB1022" i="3"/>
  <c r="BA1022" i="3"/>
  <c r="AZ1022" i="3"/>
  <c r="AY1022" i="3"/>
  <c r="BB1021" i="3"/>
  <c r="BA1021" i="3"/>
  <c r="AZ1021" i="3"/>
  <c r="AY1021" i="3"/>
  <c r="BB1020" i="3"/>
  <c r="BA1020" i="3"/>
  <c r="AZ1020" i="3"/>
  <c r="AY1020" i="3"/>
  <c r="BB1019" i="3"/>
  <c r="BA1019" i="3"/>
  <c r="AZ1019" i="3"/>
  <c r="AY1019" i="3"/>
  <c r="BB1018" i="3"/>
  <c r="BA1018" i="3"/>
  <c r="AZ1018" i="3"/>
  <c r="AY1018" i="3"/>
  <c r="BB1017" i="3"/>
  <c r="BA1017" i="3"/>
  <c r="AZ1017" i="3"/>
  <c r="AY1017" i="3"/>
  <c r="BB1016" i="3"/>
  <c r="BA1016" i="3"/>
  <c r="AZ1016" i="3"/>
  <c r="AY1016" i="3"/>
  <c r="BB1015" i="3"/>
  <c r="BA1015" i="3"/>
  <c r="AZ1015" i="3"/>
  <c r="AY1015" i="3"/>
  <c r="BB1014" i="3"/>
  <c r="BA1014" i="3"/>
  <c r="AZ1014" i="3"/>
  <c r="AY1014" i="3"/>
  <c r="BB1013" i="3"/>
  <c r="BA1013" i="3"/>
  <c r="AZ1013" i="3"/>
  <c r="AY1013" i="3"/>
  <c r="BB1012" i="3"/>
  <c r="BA1012" i="3"/>
  <c r="AZ1012" i="3"/>
  <c r="AY1012" i="3"/>
  <c r="BB1011" i="3"/>
  <c r="BA1011" i="3"/>
  <c r="AZ1011" i="3"/>
  <c r="AY1011" i="3"/>
  <c r="BB1010" i="3"/>
  <c r="BA1010" i="3"/>
  <c r="AZ1010" i="3"/>
  <c r="AY1010" i="3"/>
  <c r="BB1009" i="3"/>
  <c r="BA1009" i="3"/>
  <c r="AZ1009" i="3"/>
  <c r="AY1009" i="3"/>
  <c r="BB1008" i="3"/>
  <c r="BA1008" i="3"/>
  <c r="AZ1008" i="3"/>
  <c r="AY1008" i="3"/>
  <c r="BB1007" i="3"/>
  <c r="BA1007" i="3"/>
  <c r="AZ1007" i="3"/>
  <c r="AY1007" i="3"/>
  <c r="BB1006" i="3"/>
  <c r="BA1006" i="3"/>
  <c r="AZ1006" i="3"/>
  <c r="AY1006" i="3"/>
  <c r="BB1005" i="3"/>
  <c r="BA1005" i="3"/>
  <c r="AZ1005" i="3"/>
  <c r="AY1005" i="3"/>
  <c r="BB1004" i="3"/>
  <c r="BA1004" i="3"/>
  <c r="AZ1004" i="3"/>
  <c r="AY1004" i="3"/>
  <c r="BB1003" i="3"/>
  <c r="BA1003" i="3"/>
  <c r="AZ1003" i="3"/>
  <c r="AY1003" i="3"/>
  <c r="BB1002" i="3"/>
  <c r="BA1002" i="3"/>
  <c r="AZ1002" i="3"/>
  <c r="AY1002" i="3"/>
  <c r="BB1001" i="3"/>
  <c r="BA1001" i="3"/>
  <c r="AZ1001" i="3"/>
  <c r="AY1001" i="3"/>
  <c r="BB1000" i="3"/>
  <c r="BA1000" i="3"/>
  <c r="AZ1000" i="3"/>
  <c r="AY1000" i="3"/>
  <c r="BB999" i="3"/>
  <c r="BA999" i="3"/>
  <c r="AZ999" i="3"/>
  <c r="AY999" i="3"/>
  <c r="BB998" i="3"/>
  <c r="BA998" i="3"/>
  <c r="AZ998" i="3"/>
  <c r="AY998" i="3"/>
  <c r="BB997" i="3"/>
  <c r="BA997" i="3"/>
  <c r="AZ997" i="3"/>
  <c r="AY997" i="3"/>
  <c r="BB996" i="3"/>
  <c r="BA996" i="3"/>
  <c r="AZ996" i="3"/>
  <c r="AY996" i="3"/>
  <c r="BB995" i="3"/>
  <c r="BA995" i="3"/>
  <c r="AZ995" i="3"/>
  <c r="AY995" i="3"/>
  <c r="BB994" i="3"/>
  <c r="BA994" i="3"/>
  <c r="AZ994" i="3"/>
  <c r="AY994" i="3"/>
  <c r="BB993" i="3"/>
  <c r="BA993" i="3"/>
  <c r="AZ993" i="3"/>
  <c r="AY993" i="3"/>
  <c r="BB992" i="3"/>
  <c r="BA992" i="3"/>
  <c r="AZ992" i="3"/>
  <c r="AY992" i="3"/>
  <c r="BB991" i="3"/>
  <c r="BA991" i="3"/>
  <c r="AZ991" i="3"/>
  <c r="AY991" i="3"/>
  <c r="BB990" i="3"/>
  <c r="BA990" i="3"/>
  <c r="AZ990" i="3"/>
  <c r="AY990" i="3"/>
  <c r="BB989" i="3"/>
  <c r="BA989" i="3"/>
  <c r="AZ989" i="3"/>
  <c r="AY989" i="3"/>
  <c r="BB988" i="3"/>
  <c r="BA988" i="3"/>
  <c r="AZ988" i="3"/>
  <c r="AY988" i="3"/>
  <c r="BB987" i="3"/>
  <c r="BA987" i="3"/>
  <c r="AZ987" i="3"/>
  <c r="AY987" i="3"/>
  <c r="BB986" i="3"/>
  <c r="BA986" i="3"/>
  <c r="AZ986" i="3"/>
  <c r="AY986" i="3"/>
  <c r="BB985" i="3"/>
  <c r="BA985" i="3"/>
  <c r="AZ985" i="3"/>
  <c r="AY985" i="3"/>
  <c r="BB984" i="3"/>
  <c r="BA984" i="3"/>
  <c r="AZ984" i="3"/>
  <c r="AY984" i="3"/>
  <c r="BB983" i="3"/>
  <c r="BA983" i="3"/>
  <c r="AZ983" i="3"/>
  <c r="AY983" i="3"/>
  <c r="BB982" i="3"/>
  <c r="BA982" i="3"/>
  <c r="AZ982" i="3"/>
  <c r="AY982" i="3"/>
  <c r="BB981" i="3"/>
  <c r="BA981" i="3"/>
  <c r="AZ981" i="3"/>
  <c r="AY981" i="3"/>
  <c r="BB980" i="3"/>
  <c r="BA980" i="3"/>
  <c r="AZ980" i="3"/>
  <c r="AY980" i="3"/>
  <c r="BB979" i="3"/>
  <c r="BA979" i="3"/>
  <c r="AZ979" i="3"/>
  <c r="AY979" i="3"/>
  <c r="BB978" i="3"/>
  <c r="BA978" i="3"/>
  <c r="AZ978" i="3"/>
  <c r="AY978" i="3"/>
  <c r="BB977" i="3"/>
  <c r="BA977" i="3"/>
  <c r="AZ977" i="3"/>
  <c r="AY977" i="3"/>
  <c r="BB976" i="3"/>
  <c r="BA976" i="3"/>
  <c r="AZ976" i="3"/>
  <c r="AY976" i="3"/>
  <c r="BB975" i="3"/>
  <c r="BA975" i="3"/>
  <c r="AZ975" i="3"/>
  <c r="AY975" i="3"/>
  <c r="BB974" i="3"/>
  <c r="BA974" i="3"/>
  <c r="AZ974" i="3"/>
  <c r="AY974" i="3"/>
  <c r="BB973" i="3"/>
  <c r="BA973" i="3"/>
  <c r="AZ973" i="3"/>
  <c r="AY973" i="3"/>
  <c r="BB972" i="3"/>
  <c r="BA972" i="3"/>
  <c r="AZ972" i="3"/>
  <c r="AY972" i="3"/>
  <c r="BB971" i="3"/>
  <c r="BA971" i="3"/>
  <c r="AZ971" i="3"/>
  <c r="AY971" i="3"/>
  <c r="BB970" i="3"/>
  <c r="BA970" i="3"/>
  <c r="AZ970" i="3"/>
  <c r="AY970" i="3"/>
  <c r="BB969" i="3"/>
  <c r="BA969" i="3"/>
  <c r="AZ969" i="3"/>
  <c r="AY969" i="3"/>
  <c r="BB968" i="3"/>
  <c r="BA968" i="3"/>
  <c r="AZ968" i="3"/>
  <c r="AY968" i="3"/>
  <c r="BB967" i="3"/>
  <c r="BA967" i="3"/>
  <c r="AZ967" i="3"/>
  <c r="AY967" i="3"/>
  <c r="BB966" i="3"/>
  <c r="BA966" i="3"/>
  <c r="AZ966" i="3"/>
  <c r="AY966" i="3"/>
  <c r="BB965" i="3"/>
  <c r="BA965" i="3"/>
  <c r="AZ965" i="3"/>
  <c r="AY965" i="3"/>
  <c r="BB964" i="3"/>
  <c r="BA964" i="3"/>
  <c r="AZ964" i="3"/>
  <c r="AY964" i="3"/>
  <c r="BB963" i="3"/>
  <c r="BA963" i="3"/>
  <c r="AZ963" i="3"/>
  <c r="AY963" i="3"/>
  <c r="BB962" i="3"/>
  <c r="BA962" i="3"/>
  <c r="AZ962" i="3"/>
  <c r="AY962" i="3"/>
  <c r="BB961" i="3"/>
  <c r="BA961" i="3"/>
  <c r="AZ961" i="3"/>
  <c r="AY961" i="3"/>
  <c r="BB960" i="3"/>
  <c r="BA960" i="3"/>
  <c r="AZ960" i="3"/>
  <c r="AY960" i="3"/>
  <c r="BB959" i="3"/>
  <c r="BA959" i="3"/>
  <c r="AZ959" i="3"/>
  <c r="AY959" i="3"/>
  <c r="BB958" i="3"/>
  <c r="BA958" i="3"/>
  <c r="AZ958" i="3"/>
  <c r="AY958" i="3"/>
  <c r="BB957" i="3"/>
  <c r="BA957" i="3"/>
  <c r="AZ957" i="3"/>
  <c r="AY957" i="3"/>
  <c r="BB956" i="3"/>
  <c r="BA956" i="3"/>
  <c r="AZ956" i="3"/>
  <c r="AY956" i="3"/>
  <c r="BB955" i="3"/>
  <c r="BA955" i="3"/>
  <c r="AZ955" i="3"/>
  <c r="AY955" i="3"/>
  <c r="BB954" i="3"/>
  <c r="BA954" i="3"/>
  <c r="AZ954" i="3"/>
  <c r="AY954" i="3"/>
  <c r="BB953" i="3"/>
  <c r="BA953" i="3"/>
  <c r="AZ953" i="3"/>
  <c r="AY953" i="3"/>
  <c r="BB952" i="3"/>
  <c r="BA952" i="3"/>
  <c r="AZ952" i="3"/>
  <c r="AY952" i="3"/>
  <c r="BB951" i="3"/>
  <c r="BA951" i="3"/>
  <c r="AZ951" i="3"/>
  <c r="AY951" i="3"/>
  <c r="BB950" i="3"/>
  <c r="BA950" i="3"/>
  <c r="AZ950" i="3"/>
  <c r="AY950" i="3"/>
  <c r="BB949" i="3"/>
  <c r="BA949" i="3"/>
  <c r="AZ949" i="3"/>
  <c r="AY949" i="3"/>
  <c r="BB948" i="3"/>
  <c r="BA948" i="3"/>
  <c r="AZ948" i="3"/>
  <c r="AY948" i="3"/>
  <c r="BB947" i="3"/>
  <c r="BA947" i="3"/>
  <c r="AZ947" i="3"/>
  <c r="AY947" i="3"/>
  <c r="BB946" i="3"/>
  <c r="BA946" i="3"/>
  <c r="AZ946" i="3"/>
  <c r="AY946" i="3"/>
  <c r="BB945" i="3"/>
  <c r="BA945" i="3"/>
  <c r="AZ945" i="3"/>
  <c r="AY945" i="3"/>
  <c r="BB944" i="3"/>
  <c r="BA944" i="3"/>
  <c r="AZ944" i="3"/>
  <c r="AY944" i="3"/>
  <c r="BB943" i="3"/>
  <c r="BA943" i="3"/>
  <c r="AZ943" i="3"/>
  <c r="AY943" i="3"/>
  <c r="BB942" i="3"/>
  <c r="BA942" i="3"/>
  <c r="AZ942" i="3"/>
  <c r="AY942" i="3"/>
  <c r="BB941" i="3"/>
  <c r="BA941" i="3"/>
  <c r="AZ941" i="3"/>
  <c r="AY941" i="3"/>
  <c r="BB940" i="3"/>
  <c r="BA940" i="3"/>
  <c r="AZ940" i="3"/>
  <c r="AY940" i="3"/>
  <c r="BB939" i="3"/>
  <c r="BA939" i="3"/>
  <c r="AZ939" i="3"/>
  <c r="AY939" i="3"/>
  <c r="BB938" i="3"/>
  <c r="BA938" i="3"/>
  <c r="AZ938" i="3"/>
  <c r="AY938" i="3"/>
  <c r="BB937" i="3"/>
  <c r="BA937" i="3"/>
  <c r="AZ937" i="3"/>
  <c r="AY937" i="3"/>
  <c r="BB936" i="3"/>
  <c r="BA936" i="3"/>
  <c r="AZ936" i="3"/>
  <c r="AY936" i="3"/>
  <c r="BB935" i="3"/>
  <c r="BA935" i="3"/>
  <c r="AZ935" i="3"/>
  <c r="AY935" i="3"/>
  <c r="BB934" i="3"/>
  <c r="BA934" i="3"/>
  <c r="AZ934" i="3"/>
  <c r="AY934" i="3"/>
  <c r="BB933" i="3"/>
  <c r="BA933" i="3"/>
  <c r="AZ933" i="3"/>
  <c r="AY933" i="3"/>
  <c r="BB932" i="3"/>
  <c r="BA932" i="3"/>
  <c r="AZ932" i="3"/>
  <c r="AY932" i="3"/>
  <c r="BB931" i="3"/>
  <c r="BA931" i="3"/>
  <c r="AZ931" i="3"/>
  <c r="AY931" i="3"/>
  <c r="BB930" i="3"/>
  <c r="BA930" i="3"/>
  <c r="AZ930" i="3"/>
  <c r="AY930" i="3"/>
  <c r="BB929" i="3"/>
  <c r="BA929" i="3"/>
  <c r="AZ929" i="3"/>
  <c r="AY929" i="3"/>
  <c r="BB928" i="3"/>
  <c r="BA928" i="3"/>
  <c r="AZ928" i="3"/>
  <c r="AY928" i="3"/>
  <c r="BB927" i="3"/>
  <c r="BA927" i="3"/>
  <c r="AZ927" i="3"/>
  <c r="AY927" i="3"/>
  <c r="BB926" i="3"/>
  <c r="BA926" i="3"/>
  <c r="AZ926" i="3"/>
  <c r="AY926" i="3"/>
  <c r="BB925" i="3"/>
  <c r="BA925" i="3"/>
  <c r="AZ925" i="3"/>
  <c r="AY925" i="3"/>
  <c r="BB924" i="3"/>
  <c r="BA924" i="3"/>
  <c r="AZ924" i="3"/>
  <c r="AY924" i="3"/>
  <c r="BB923" i="3"/>
  <c r="BA923" i="3"/>
  <c r="AZ923" i="3"/>
  <c r="AY923" i="3"/>
  <c r="BB922" i="3"/>
  <c r="BA922" i="3"/>
  <c r="AZ922" i="3"/>
  <c r="AY922" i="3"/>
  <c r="BB921" i="3"/>
  <c r="BA921" i="3"/>
  <c r="AZ921" i="3"/>
  <c r="AY921" i="3"/>
  <c r="BB920" i="3"/>
  <c r="BA920" i="3"/>
  <c r="AZ920" i="3"/>
  <c r="AY920" i="3"/>
  <c r="BB919" i="3"/>
  <c r="BA919" i="3"/>
  <c r="AZ919" i="3"/>
  <c r="AY919" i="3"/>
  <c r="BB918" i="3"/>
  <c r="BA918" i="3"/>
  <c r="AZ918" i="3"/>
  <c r="AY918" i="3"/>
  <c r="BB917" i="3"/>
  <c r="BA917" i="3"/>
  <c r="AZ917" i="3"/>
  <c r="AY917" i="3"/>
  <c r="BB916" i="3"/>
  <c r="BA916" i="3"/>
  <c r="AZ916" i="3"/>
  <c r="AY916" i="3"/>
  <c r="BB915" i="3"/>
  <c r="BA915" i="3"/>
  <c r="AZ915" i="3"/>
  <c r="AY915" i="3"/>
  <c r="BB914" i="3"/>
  <c r="BA914" i="3"/>
  <c r="AZ914" i="3"/>
  <c r="AY914" i="3"/>
  <c r="BB913" i="3"/>
  <c r="BA913" i="3"/>
  <c r="AZ913" i="3"/>
  <c r="AY913" i="3"/>
  <c r="BB912" i="3"/>
  <c r="BA912" i="3"/>
  <c r="AZ912" i="3"/>
  <c r="AY912" i="3"/>
  <c r="BB911" i="3"/>
  <c r="BA911" i="3"/>
  <c r="AZ911" i="3"/>
  <c r="AY911" i="3"/>
  <c r="BB910" i="3"/>
  <c r="BA910" i="3"/>
  <c r="AZ910" i="3"/>
  <c r="AY910" i="3"/>
  <c r="BB909" i="3"/>
  <c r="BA909" i="3"/>
  <c r="AZ909" i="3"/>
  <c r="AY909" i="3"/>
  <c r="BB908" i="3"/>
  <c r="BA908" i="3"/>
  <c r="AZ908" i="3"/>
  <c r="AY908" i="3"/>
  <c r="BB907" i="3"/>
  <c r="BA907" i="3"/>
  <c r="AZ907" i="3"/>
  <c r="AY907" i="3"/>
  <c r="BB906" i="3"/>
  <c r="BA906" i="3"/>
  <c r="AZ906" i="3"/>
  <c r="AY906" i="3"/>
  <c r="BB905" i="3"/>
  <c r="BA905" i="3"/>
  <c r="AZ905" i="3"/>
  <c r="AY905" i="3"/>
  <c r="BB904" i="3"/>
  <c r="BA904" i="3"/>
  <c r="AZ904" i="3"/>
  <c r="AY904" i="3"/>
  <c r="BB903" i="3"/>
  <c r="BA903" i="3"/>
  <c r="AZ903" i="3"/>
  <c r="AY903" i="3"/>
  <c r="BB902" i="3"/>
  <c r="BA902" i="3"/>
  <c r="AZ902" i="3"/>
  <c r="AY902" i="3"/>
  <c r="BB901" i="3"/>
  <c r="BA901" i="3"/>
  <c r="AZ901" i="3"/>
  <c r="AY901" i="3"/>
  <c r="BB900" i="3"/>
  <c r="BA900" i="3"/>
  <c r="AZ900" i="3"/>
  <c r="AY900" i="3"/>
  <c r="BB899" i="3"/>
  <c r="BA899" i="3"/>
  <c r="AZ899" i="3"/>
  <c r="AY899" i="3"/>
  <c r="BB898" i="3"/>
  <c r="BA898" i="3"/>
  <c r="AZ898" i="3"/>
  <c r="AY898" i="3"/>
  <c r="BB897" i="3"/>
  <c r="BA897" i="3"/>
  <c r="AZ897" i="3"/>
  <c r="AY897" i="3"/>
  <c r="BB896" i="3"/>
  <c r="BA896" i="3"/>
  <c r="AZ896" i="3"/>
  <c r="AY896" i="3"/>
  <c r="BB895" i="3"/>
  <c r="BA895" i="3"/>
  <c r="AZ895" i="3"/>
  <c r="AY895" i="3"/>
  <c r="BB894" i="3"/>
  <c r="BA894" i="3"/>
  <c r="AZ894" i="3"/>
  <c r="AY894" i="3"/>
  <c r="BB893" i="3"/>
  <c r="BA893" i="3"/>
  <c r="AZ893" i="3"/>
  <c r="AY893" i="3"/>
  <c r="BB892" i="3"/>
  <c r="BA892" i="3"/>
  <c r="AZ892" i="3"/>
  <c r="AY892" i="3"/>
  <c r="BB891" i="3"/>
  <c r="BA891" i="3"/>
  <c r="AZ891" i="3"/>
  <c r="AY891" i="3"/>
  <c r="BB890" i="3"/>
  <c r="BA890" i="3"/>
  <c r="AZ890" i="3"/>
  <c r="AY890" i="3"/>
  <c r="BB889" i="3"/>
  <c r="BA889" i="3"/>
  <c r="AZ889" i="3"/>
  <c r="AY889" i="3"/>
  <c r="BB888" i="3"/>
  <c r="BA888" i="3"/>
  <c r="AZ888" i="3"/>
  <c r="AY888" i="3"/>
  <c r="BB887" i="3"/>
  <c r="BA887" i="3"/>
  <c r="AZ887" i="3"/>
  <c r="AY887" i="3"/>
  <c r="BB886" i="3"/>
  <c r="BA886" i="3"/>
  <c r="AZ886" i="3"/>
  <c r="AY886" i="3"/>
  <c r="BB885" i="3"/>
  <c r="BA885" i="3"/>
  <c r="AZ885" i="3"/>
  <c r="AY885" i="3"/>
  <c r="BB884" i="3"/>
  <c r="BA884" i="3"/>
  <c r="AZ884" i="3"/>
  <c r="AY884" i="3"/>
  <c r="BB883" i="3"/>
  <c r="BA883" i="3"/>
  <c r="AZ883" i="3"/>
  <c r="AY883" i="3"/>
  <c r="BB882" i="3"/>
  <c r="BA882" i="3"/>
  <c r="AZ882" i="3"/>
  <c r="AY882" i="3"/>
  <c r="BB881" i="3"/>
  <c r="BA881" i="3"/>
  <c r="AZ881" i="3"/>
  <c r="AY881" i="3"/>
  <c r="BB880" i="3"/>
  <c r="BA880" i="3"/>
  <c r="AZ880" i="3"/>
  <c r="AY880" i="3"/>
  <c r="BB879" i="3"/>
  <c r="BA879" i="3"/>
  <c r="AZ879" i="3"/>
  <c r="AY879" i="3"/>
  <c r="BB878" i="3"/>
  <c r="BA878" i="3"/>
  <c r="AZ878" i="3"/>
  <c r="AY878" i="3"/>
  <c r="BB877" i="3"/>
  <c r="BA877" i="3"/>
  <c r="AZ877" i="3"/>
  <c r="AY877" i="3"/>
  <c r="BB876" i="3"/>
  <c r="BA876" i="3"/>
  <c r="AZ876" i="3"/>
  <c r="AY876" i="3"/>
  <c r="BB875" i="3"/>
  <c r="BA875" i="3"/>
  <c r="AZ875" i="3"/>
  <c r="AY875" i="3"/>
  <c r="BB874" i="3"/>
  <c r="BA874" i="3"/>
  <c r="AZ874" i="3"/>
  <c r="AY874" i="3"/>
  <c r="BB873" i="3"/>
  <c r="BA873" i="3"/>
  <c r="AZ873" i="3"/>
  <c r="AY873" i="3"/>
  <c r="BB872" i="3"/>
  <c r="BA872" i="3"/>
  <c r="AZ872" i="3"/>
  <c r="AY872" i="3"/>
  <c r="BB871" i="3"/>
  <c r="BA871" i="3"/>
  <c r="AZ871" i="3"/>
  <c r="AY871" i="3"/>
  <c r="BB870" i="3"/>
  <c r="BA870" i="3"/>
  <c r="AZ870" i="3"/>
  <c r="AY870" i="3"/>
  <c r="BB869" i="3"/>
  <c r="BA869" i="3"/>
  <c r="AZ869" i="3"/>
  <c r="AY869" i="3"/>
  <c r="BB868" i="3"/>
  <c r="BA868" i="3"/>
  <c r="AZ868" i="3"/>
  <c r="AY868" i="3"/>
  <c r="BB867" i="3"/>
  <c r="BA867" i="3"/>
  <c r="AZ867" i="3"/>
  <c r="AY867" i="3"/>
  <c r="BB866" i="3"/>
  <c r="BA866" i="3"/>
  <c r="AZ866" i="3"/>
  <c r="AY866" i="3"/>
  <c r="BB865" i="3"/>
  <c r="BA865" i="3"/>
  <c r="AZ865" i="3"/>
  <c r="AY865" i="3"/>
  <c r="BB864" i="3"/>
  <c r="BA864" i="3"/>
  <c r="AZ864" i="3"/>
  <c r="AY864" i="3"/>
  <c r="BB863" i="3"/>
  <c r="BA863" i="3"/>
  <c r="AZ863" i="3"/>
  <c r="AY863" i="3"/>
  <c r="BB862" i="3"/>
  <c r="BA862" i="3"/>
  <c r="AZ862" i="3"/>
  <c r="AY862" i="3"/>
  <c r="BB861" i="3"/>
  <c r="BA861" i="3"/>
  <c r="AZ861" i="3"/>
  <c r="AY861" i="3"/>
  <c r="BB860" i="3"/>
  <c r="BA860" i="3"/>
  <c r="AZ860" i="3"/>
  <c r="AY860" i="3"/>
  <c r="BB859" i="3"/>
  <c r="BA859" i="3"/>
  <c r="AZ859" i="3"/>
  <c r="AY859" i="3"/>
  <c r="BB858" i="3"/>
  <c r="BA858" i="3"/>
  <c r="AZ858" i="3"/>
  <c r="AY858" i="3"/>
  <c r="BB857" i="3"/>
  <c r="BA857" i="3"/>
  <c r="AZ857" i="3"/>
  <c r="AY857" i="3"/>
  <c r="BB856" i="3"/>
  <c r="BA856" i="3"/>
  <c r="AZ856" i="3"/>
  <c r="AY856" i="3"/>
  <c r="BB855" i="3"/>
  <c r="BA855" i="3"/>
  <c r="AZ855" i="3"/>
  <c r="AY855" i="3"/>
  <c r="BB854" i="3"/>
  <c r="BA854" i="3"/>
  <c r="AZ854" i="3"/>
  <c r="AY854" i="3"/>
  <c r="BB853" i="3"/>
  <c r="BA853" i="3"/>
  <c r="AZ853" i="3"/>
  <c r="AY853" i="3"/>
  <c r="BB852" i="3"/>
  <c r="BA852" i="3"/>
  <c r="AZ852" i="3"/>
  <c r="AY852" i="3"/>
  <c r="BB851" i="3"/>
  <c r="BA851" i="3"/>
  <c r="AZ851" i="3"/>
  <c r="AY851" i="3"/>
  <c r="BB850" i="3"/>
  <c r="BA850" i="3"/>
  <c r="AZ850" i="3"/>
  <c r="AY850" i="3"/>
  <c r="BB849" i="3"/>
  <c r="BA849" i="3"/>
  <c r="AZ849" i="3"/>
  <c r="AY849" i="3"/>
  <c r="BB848" i="3"/>
  <c r="BA848" i="3"/>
  <c r="AZ848" i="3"/>
  <c r="AY848" i="3"/>
  <c r="BB847" i="3"/>
  <c r="BA847" i="3"/>
  <c r="AZ847" i="3"/>
  <c r="AY847" i="3"/>
  <c r="BB846" i="3"/>
  <c r="BA846" i="3"/>
  <c r="AZ846" i="3"/>
  <c r="AY846" i="3"/>
  <c r="BB845" i="3"/>
  <c r="BA845" i="3"/>
  <c r="AZ845" i="3"/>
  <c r="AY845" i="3"/>
  <c r="BB844" i="3"/>
  <c r="BA844" i="3"/>
  <c r="AZ844" i="3"/>
  <c r="AY844" i="3"/>
  <c r="BB843" i="3"/>
  <c r="BA843" i="3"/>
  <c r="AZ843" i="3"/>
  <c r="AY843" i="3"/>
  <c r="BB842" i="3"/>
  <c r="BA842" i="3"/>
  <c r="AZ842" i="3"/>
  <c r="AY842" i="3"/>
  <c r="BB841" i="3"/>
  <c r="BA841" i="3"/>
  <c r="AZ841" i="3"/>
  <c r="AY841" i="3"/>
  <c r="BB840" i="3"/>
  <c r="BA840" i="3"/>
  <c r="AZ840" i="3"/>
  <c r="AY840" i="3"/>
  <c r="BB839" i="3"/>
  <c r="BA839" i="3"/>
  <c r="AZ839" i="3"/>
  <c r="AY839" i="3"/>
  <c r="BB838" i="3"/>
  <c r="BA838" i="3"/>
  <c r="AZ838" i="3"/>
  <c r="AY838" i="3"/>
  <c r="BB837" i="3"/>
  <c r="BA837" i="3"/>
  <c r="AZ837" i="3"/>
  <c r="AY837" i="3"/>
  <c r="BB836" i="3"/>
  <c r="BA836" i="3"/>
  <c r="AZ836" i="3"/>
  <c r="AY836" i="3"/>
  <c r="BB835" i="3"/>
  <c r="BA835" i="3"/>
  <c r="AZ835" i="3"/>
  <c r="AY835" i="3"/>
  <c r="BB834" i="3"/>
  <c r="BA834" i="3"/>
  <c r="AZ834" i="3"/>
  <c r="AY834" i="3"/>
  <c r="BB833" i="3"/>
  <c r="BA833" i="3"/>
  <c r="AZ833" i="3"/>
  <c r="AY833" i="3"/>
  <c r="BB832" i="3"/>
  <c r="BA832" i="3"/>
  <c r="AZ832" i="3"/>
  <c r="AY832" i="3"/>
  <c r="BB831" i="3"/>
  <c r="BA831" i="3"/>
  <c r="AZ831" i="3"/>
  <c r="AY831" i="3"/>
  <c r="BB830" i="3"/>
  <c r="BA830" i="3"/>
  <c r="AZ830" i="3"/>
  <c r="AY830" i="3"/>
  <c r="BB829" i="3"/>
  <c r="BA829" i="3"/>
  <c r="AZ829" i="3"/>
  <c r="AY829" i="3"/>
  <c r="BB828" i="3"/>
  <c r="BA828" i="3"/>
  <c r="AZ828" i="3"/>
  <c r="AY828" i="3"/>
  <c r="BB827" i="3"/>
  <c r="BA827" i="3"/>
  <c r="AZ827" i="3"/>
  <c r="AY827" i="3"/>
  <c r="BB826" i="3"/>
  <c r="BA826" i="3"/>
  <c r="AZ826" i="3"/>
  <c r="AY826" i="3"/>
  <c r="BB825" i="3"/>
  <c r="BA825" i="3"/>
  <c r="AZ825" i="3"/>
  <c r="AY825" i="3"/>
  <c r="BB824" i="3"/>
  <c r="BA824" i="3"/>
  <c r="AZ824" i="3"/>
  <c r="AY824" i="3"/>
  <c r="BB823" i="3"/>
  <c r="BA823" i="3"/>
  <c r="AZ823" i="3"/>
  <c r="AY823" i="3"/>
  <c r="BB822" i="3"/>
  <c r="BA822" i="3"/>
  <c r="AZ822" i="3"/>
  <c r="AY822" i="3"/>
  <c r="BB821" i="3"/>
  <c r="BA821" i="3"/>
  <c r="AZ821" i="3"/>
  <c r="AY821" i="3"/>
  <c r="BB820" i="3"/>
  <c r="BA820" i="3"/>
  <c r="AZ820" i="3"/>
  <c r="AY820" i="3"/>
  <c r="BB819" i="3"/>
  <c r="BA819" i="3"/>
  <c r="AZ819" i="3"/>
  <c r="AY819" i="3"/>
  <c r="BB818" i="3"/>
  <c r="BA818" i="3"/>
  <c r="AZ818" i="3"/>
  <c r="AY818" i="3"/>
  <c r="BB817" i="3"/>
  <c r="BA817" i="3"/>
  <c r="AZ817" i="3"/>
  <c r="AY817" i="3"/>
  <c r="BB816" i="3"/>
  <c r="BA816" i="3"/>
  <c r="AZ816" i="3"/>
  <c r="AY816" i="3"/>
  <c r="BB815" i="3"/>
  <c r="BA815" i="3"/>
  <c r="AZ815" i="3"/>
  <c r="AY815" i="3"/>
  <c r="BB814" i="3"/>
  <c r="BA814" i="3"/>
  <c r="AZ814" i="3"/>
  <c r="AY814" i="3"/>
  <c r="BB813" i="3"/>
  <c r="BA813" i="3"/>
  <c r="AZ813" i="3"/>
  <c r="AY813" i="3"/>
  <c r="BB812" i="3"/>
  <c r="BA812" i="3"/>
  <c r="AZ812" i="3"/>
  <c r="AY812" i="3"/>
  <c r="BB811" i="3"/>
  <c r="BA811" i="3"/>
  <c r="AZ811" i="3"/>
  <c r="AY811" i="3"/>
  <c r="BB810" i="3"/>
  <c r="BA810" i="3"/>
  <c r="AZ810" i="3"/>
  <c r="AY810" i="3"/>
  <c r="BB809" i="3"/>
  <c r="BA809" i="3"/>
  <c r="AZ809" i="3"/>
  <c r="AY809" i="3"/>
  <c r="BB808" i="3"/>
  <c r="BA808" i="3"/>
  <c r="AZ808" i="3"/>
  <c r="AY808" i="3"/>
  <c r="BB807" i="3"/>
  <c r="BA807" i="3"/>
  <c r="AZ807" i="3"/>
  <c r="AY807" i="3"/>
  <c r="BB806" i="3"/>
  <c r="BA806" i="3"/>
  <c r="AZ806" i="3"/>
  <c r="AY806" i="3"/>
  <c r="BB805" i="3"/>
  <c r="BA805" i="3"/>
  <c r="AZ805" i="3"/>
  <c r="AY805" i="3"/>
  <c r="BB804" i="3"/>
  <c r="BA804" i="3"/>
  <c r="AZ804" i="3"/>
  <c r="AY804" i="3"/>
  <c r="BB803" i="3"/>
  <c r="BA803" i="3"/>
  <c r="AZ803" i="3"/>
  <c r="AY803" i="3"/>
  <c r="BB802" i="3"/>
  <c r="BA802" i="3"/>
  <c r="AZ802" i="3"/>
  <c r="AY802" i="3"/>
  <c r="BB801" i="3"/>
  <c r="BA801" i="3"/>
  <c r="AZ801" i="3"/>
  <c r="AY801" i="3"/>
  <c r="BB800" i="3"/>
  <c r="BA800" i="3"/>
  <c r="AZ800" i="3"/>
  <c r="AY800" i="3"/>
  <c r="BB799" i="3"/>
  <c r="BA799" i="3"/>
  <c r="AZ799" i="3"/>
  <c r="AY799" i="3"/>
  <c r="BB798" i="3"/>
  <c r="BA798" i="3"/>
  <c r="AZ798" i="3"/>
  <c r="AY798" i="3"/>
  <c r="BB797" i="3"/>
  <c r="BA797" i="3"/>
  <c r="AZ797" i="3"/>
  <c r="AY797" i="3"/>
  <c r="BB796" i="3"/>
  <c r="BA796" i="3"/>
  <c r="AZ796" i="3"/>
  <c r="AY796" i="3"/>
  <c r="BB795" i="3"/>
  <c r="BA795" i="3"/>
  <c r="AZ795" i="3"/>
  <c r="AY795" i="3"/>
  <c r="BB794" i="3"/>
  <c r="BA794" i="3"/>
  <c r="AZ794" i="3"/>
  <c r="AY794" i="3"/>
  <c r="BB793" i="3"/>
  <c r="BA793" i="3"/>
  <c r="AZ793" i="3"/>
  <c r="AY793" i="3"/>
  <c r="BB792" i="3"/>
  <c r="BA792" i="3"/>
  <c r="AZ792" i="3"/>
  <c r="AY792" i="3"/>
  <c r="BB791" i="3"/>
  <c r="BA791" i="3"/>
  <c r="AZ791" i="3"/>
  <c r="AY791" i="3"/>
  <c r="BB790" i="3"/>
  <c r="BA790" i="3"/>
  <c r="AZ790" i="3"/>
  <c r="AY790" i="3"/>
  <c r="BB789" i="3"/>
  <c r="BA789" i="3"/>
  <c r="AZ789" i="3"/>
  <c r="AY789" i="3"/>
  <c r="BB788" i="3"/>
  <c r="BA788" i="3"/>
  <c r="AZ788" i="3"/>
  <c r="AY788" i="3"/>
  <c r="BB787" i="3"/>
  <c r="BA787" i="3"/>
  <c r="AZ787" i="3"/>
  <c r="AY787" i="3"/>
  <c r="BB786" i="3"/>
  <c r="BA786" i="3"/>
  <c r="AZ786" i="3"/>
  <c r="AY786" i="3"/>
  <c r="BB785" i="3"/>
  <c r="BA785" i="3"/>
  <c r="AZ785" i="3"/>
  <c r="AY785" i="3"/>
  <c r="BB784" i="3"/>
  <c r="BA784" i="3"/>
  <c r="AZ784" i="3"/>
  <c r="AY784" i="3"/>
  <c r="BB783" i="3"/>
  <c r="BA783" i="3"/>
  <c r="AZ783" i="3"/>
  <c r="AY783" i="3"/>
  <c r="BB782" i="3"/>
  <c r="BA782" i="3"/>
  <c r="AZ782" i="3"/>
  <c r="AY782" i="3"/>
  <c r="BB781" i="3"/>
  <c r="BA781" i="3"/>
  <c r="AZ781" i="3"/>
  <c r="AY781" i="3"/>
  <c r="BB780" i="3"/>
  <c r="BA780" i="3"/>
  <c r="AZ780" i="3"/>
  <c r="AY780" i="3"/>
  <c r="BB779" i="3"/>
  <c r="BA779" i="3"/>
  <c r="AZ779" i="3"/>
  <c r="AY779" i="3"/>
  <c r="BB778" i="3"/>
  <c r="BA778" i="3"/>
  <c r="AZ778" i="3"/>
  <c r="AY778" i="3"/>
  <c r="BB777" i="3"/>
  <c r="BA777" i="3"/>
  <c r="AZ777" i="3"/>
  <c r="AY777" i="3"/>
  <c r="BB776" i="3"/>
  <c r="BA776" i="3"/>
  <c r="AZ776" i="3"/>
  <c r="AY776" i="3"/>
  <c r="BB775" i="3"/>
  <c r="BA775" i="3"/>
  <c r="AZ775" i="3"/>
  <c r="AY775" i="3"/>
  <c r="BB774" i="3"/>
  <c r="BA774" i="3"/>
  <c r="AZ774" i="3"/>
  <c r="AY774" i="3"/>
  <c r="BB773" i="3"/>
  <c r="BA773" i="3"/>
  <c r="AZ773" i="3"/>
  <c r="AY773" i="3"/>
  <c r="BB772" i="3"/>
  <c r="BA772" i="3"/>
  <c r="AZ772" i="3"/>
  <c r="AY772" i="3"/>
  <c r="BB771" i="3"/>
  <c r="BA771" i="3"/>
  <c r="AZ771" i="3"/>
  <c r="AY771" i="3"/>
  <c r="BB770" i="3"/>
  <c r="BA770" i="3"/>
  <c r="AZ770" i="3"/>
  <c r="AY770" i="3"/>
  <c r="BB769" i="3"/>
  <c r="BA769" i="3"/>
  <c r="AZ769" i="3"/>
  <c r="AY769" i="3"/>
  <c r="BB768" i="3"/>
  <c r="BA768" i="3"/>
  <c r="AZ768" i="3"/>
  <c r="AY768" i="3"/>
  <c r="BB767" i="3"/>
  <c r="BA767" i="3"/>
  <c r="AZ767" i="3"/>
  <c r="AY767" i="3"/>
  <c r="BB766" i="3"/>
  <c r="BA766" i="3"/>
  <c r="AZ766" i="3"/>
  <c r="AY766" i="3"/>
  <c r="BB765" i="3"/>
  <c r="BA765" i="3"/>
  <c r="AZ765" i="3"/>
  <c r="AY765" i="3"/>
  <c r="BB764" i="3"/>
  <c r="BA764" i="3"/>
  <c r="AZ764" i="3"/>
  <c r="AY764" i="3"/>
  <c r="BB763" i="3"/>
  <c r="BA763" i="3"/>
  <c r="AZ763" i="3"/>
  <c r="AY763" i="3"/>
  <c r="BB762" i="3"/>
  <c r="BA762" i="3"/>
  <c r="AZ762" i="3"/>
  <c r="AY762" i="3"/>
  <c r="BB761" i="3"/>
  <c r="BA761" i="3"/>
  <c r="AZ761" i="3"/>
  <c r="AY761" i="3"/>
  <c r="BB760" i="3"/>
  <c r="BA760" i="3"/>
  <c r="AZ760" i="3"/>
  <c r="AY760" i="3"/>
  <c r="BB759" i="3"/>
  <c r="BA759" i="3"/>
  <c r="AZ759" i="3"/>
  <c r="AY759" i="3"/>
  <c r="BB758" i="3"/>
  <c r="BA758" i="3"/>
  <c r="AZ758" i="3"/>
  <c r="AY758" i="3"/>
  <c r="BB757" i="3"/>
  <c r="BA757" i="3"/>
  <c r="AZ757" i="3"/>
  <c r="AY757" i="3"/>
  <c r="BB756" i="3"/>
  <c r="BA756" i="3"/>
  <c r="AZ756" i="3"/>
  <c r="AY756" i="3"/>
  <c r="BB755" i="3"/>
  <c r="BA755" i="3"/>
  <c r="AZ755" i="3"/>
  <c r="AY755" i="3"/>
  <c r="BB754" i="3"/>
  <c r="BA754" i="3"/>
  <c r="AZ754" i="3"/>
  <c r="AY754" i="3"/>
  <c r="BB753" i="3"/>
  <c r="BA753" i="3"/>
  <c r="AZ753" i="3"/>
  <c r="AY753" i="3"/>
  <c r="BB752" i="3"/>
  <c r="BA752" i="3"/>
  <c r="AZ752" i="3"/>
  <c r="AY752" i="3"/>
  <c r="BB751" i="3"/>
  <c r="BA751" i="3"/>
  <c r="AZ751" i="3"/>
  <c r="AY751" i="3"/>
  <c r="BB750" i="3"/>
  <c r="BA750" i="3"/>
  <c r="AZ750" i="3"/>
  <c r="AY750" i="3"/>
  <c r="BB749" i="3"/>
  <c r="BA749" i="3"/>
  <c r="AZ749" i="3"/>
  <c r="AY749" i="3"/>
  <c r="BB748" i="3"/>
  <c r="BA748" i="3"/>
  <c r="AZ748" i="3"/>
  <c r="AY748" i="3"/>
  <c r="BB747" i="3"/>
  <c r="BA747" i="3"/>
  <c r="AZ747" i="3"/>
  <c r="AY747" i="3"/>
  <c r="BB746" i="3"/>
  <c r="BA746" i="3"/>
  <c r="AZ746" i="3"/>
  <c r="AY746" i="3"/>
  <c r="BB745" i="3"/>
  <c r="BA745" i="3"/>
  <c r="AZ745" i="3"/>
  <c r="AY745" i="3"/>
  <c r="BB744" i="3"/>
  <c r="BA744" i="3"/>
  <c r="AZ744" i="3"/>
  <c r="AY744" i="3"/>
  <c r="BB743" i="3"/>
  <c r="BA743" i="3"/>
  <c r="AZ743" i="3"/>
  <c r="AY743" i="3"/>
  <c r="BB742" i="3"/>
  <c r="BA742" i="3"/>
  <c r="AZ742" i="3"/>
  <c r="AY742" i="3"/>
  <c r="BB741" i="3"/>
  <c r="BA741" i="3"/>
  <c r="AZ741" i="3"/>
  <c r="AY741" i="3"/>
  <c r="BB740" i="3"/>
  <c r="BA740" i="3"/>
  <c r="AZ740" i="3"/>
  <c r="AY740" i="3"/>
  <c r="BB739" i="3"/>
  <c r="BA739" i="3"/>
  <c r="AZ739" i="3"/>
  <c r="AY739" i="3"/>
  <c r="BB738" i="3"/>
  <c r="BA738" i="3"/>
  <c r="AZ738" i="3"/>
  <c r="AY738" i="3"/>
  <c r="BB737" i="3"/>
  <c r="BA737" i="3"/>
  <c r="AZ737" i="3"/>
  <c r="AY737" i="3"/>
  <c r="BB736" i="3"/>
  <c r="BA736" i="3"/>
  <c r="AZ736" i="3"/>
  <c r="AY736" i="3"/>
  <c r="BB735" i="3"/>
  <c r="BA735" i="3"/>
  <c r="AZ735" i="3"/>
  <c r="AY735" i="3"/>
  <c r="BB734" i="3"/>
  <c r="BA734" i="3"/>
  <c r="AZ734" i="3"/>
  <c r="AY734" i="3"/>
  <c r="BB733" i="3"/>
  <c r="BA733" i="3"/>
  <c r="AZ733" i="3"/>
  <c r="AY733" i="3"/>
  <c r="BB732" i="3"/>
  <c r="BA732" i="3"/>
  <c r="AZ732" i="3"/>
  <c r="AY732" i="3"/>
  <c r="BB731" i="3"/>
  <c r="BA731" i="3"/>
  <c r="AZ731" i="3"/>
  <c r="AY731" i="3"/>
  <c r="BB730" i="3"/>
  <c r="BA730" i="3"/>
  <c r="AZ730" i="3"/>
  <c r="AY730" i="3"/>
  <c r="BB729" i="3"/>
  <c r="BA729" i="3"/>
  <c r="AZ729" i="3"/>
  <c r="AY729" i="3"/>
  <c r="BB728" i="3"/>
  <c r="BA728" i="3"/>
  <c r="AZ728" i="3"/>
  <c r="AY728" i="3"/>
  <c r="BB727" i="3"/>
  <c r="BA727" i="3"/>
  <c r="AZ727" i="3"/>
  <c r="AY727" i="3"/>
  <c r="BB726" i="3"/>
  <c r="BA726" i="3"/>
  <c r="AZ726" i="3"/>
  <c r="AY726" i="3"/>
  <c r="BB725" i="3"/>
  <c r="BA725" i="3"/>
  <c r="AZ725" i="3"/>
  <c r="AY725" i="3"/>
  <c r="BB724" i="3"/>
  <c r="BA724" i="3"/>
  <c r="AZ724" i="3"/>
  <c r="AY724" i="3"/>
  <c r="BB723" i="3"/>
  <c r="BA723" i="3"/>
  <c r="AZ723" i="3"/>
  <c r="AY723" i="3"/>
  <c r="BB722" i="3"/>
  <c r="BA722" i="3"/>
  <c r="AZ722" i="3"/>
  <c r="AY722" i="3"/>
  <c r="BB721" i="3"/>
  <c r="BA721" i="3"/>
  <c r="AZ721" i="3"/>
  <c r="AY721" i="3"/>
  <c r="BB720" i="3"/>
  <c r="BA720" i="3"/>
  <c r="AZ720" i="3"/>
  <c r="AY720" i="3"/>
  <c r="BB719" i="3"/>
  <c r="BA719" i="3"/>
  <c r="AZ719" i="3"/>
  <c r="AY719" i="3"/>
  <c r="BB718" i="3"/>
  <c r="BA718" i="3"/>
  <c r="AZ718" i="3"/>
  <c r="AY718" i="3"/>
  <c r="BB717" i="3"/>
  <c r="BA717" i="3"/>
  <c r="AZ717" i="3"/>
  <c r="AY717" i="3"/>
  <c r="BB716" i="3"/>
  <c r="BA716" i="3"/>
  <c r="AZ716" i="3"/>
  <c r="AY716" i="3"/>
  <c r="BB715" i="3"/>
  <c r="BA715" i="3"/>
  <c r="AZ715" i="3"/>
  <c r="AY715" i="3"/>
  <c r="BB714" i="3"/>
  <c r="BA714" i="3"/>
  <c r="AZ714" i="3"/>
  <c r="AY714" i="3"/>
  <c r="BB713" i="3"/>
  <c r="BA713" i="3"/>
  <c r="AZ713" i="3"/>
  <c r="AY713" i="3"/>
  <c r="BB712" i="3"/>
  <c r="BA712" i="3"/>
  <c r="AZ712" i="3"/>
  <c r="AY712" i="3"/>
  <c r="BB711" i="3"/>
  <c r="BA711" i="3"/>
  <c r="AZ711" i="3"/>
  <c r="AY711" i="3"/>
  <c r="BB710" i="3"/>
  <c r="BA710" i="3"/>
  <c r="AZ710" i="3"/>
  <c r="AY710" i="3"/>
  <c r="BB709" i="3"/>
  <c r="BA709" i="3"/>
  <c r="AZ709" i="3"/>
  <c r="AY709" i="3"/>
  <c r="BB708" i="3"/>
  <c r="BA708" i="3"/>
  <c r="AZ708" i="3"/>
  <c r="AY708" i="3"/>
  <c r="BB707" i="3"/>
  <c r="BA707" i="3"/>
  <c r="AZ707" i="3"/>
  <c r="AY707" i="3"/>
  <c r="BB706" i="3"/>
  <c r="BA706" i="3"/>
  <c r="AZ706" i="3"/>
  <c r="AY706" i="3"/>
  <c r="BB705" i="3"/>
  <c r="BA705" i="3"/>
  <c r="AZ705" i="3"/>
  <c r="AY705" i="3"/>
  <c r="BB704" i="3"/>
  <c r="BA704" i="3"/>
  <c r="AZ704" i="3"/>
  <c r="AY704" i="3"/>
  <c r="BB703" i="3"/>
  <c r="BA703" i="3"/>
  <c r="AZ703" i="3"/>
  <c r="AY703" i="3"/>
  <c r="BB702" i="3"/>
  <c r="BA702" i="3"/>
  <c r="AZ702" i="3"/>
  <c r="AY702" i="3"/>
  <c r="BB701" i="3"/>
  <c r="BA701" i="3"/>
  <c r="AZ701" i="3"/>
  <c r="AY701" i="3"/>
  <c r="BB700" i="3"/>
  <c r="BA700" i="3"/>
  <c r="AZ700" i="3"/>
  <c r="AY700" i="3"/>
  <c r="BB699" i="3"/>
  <c r="BA699" i="3"/>
  <c r="AZ699" i="3"/>
  <c r="AY699" i="3"/>
  <c r="BB698" i="3"/>
  <c r="BA698" i="3"/>
  <c r="AZ698" i="3"/>
  <c r="AY698" i="3"/>
  <c r="BB697" i="3"/>
  <c r="BA697" i="3"/>
  <c r="AZ697" i="3"/>
  <c r="AY697" i="3"/>
  <c r="BB696" i="3"/>
  <c r="BA696" i="3"/>
  <c r="AZ696" i="3"/>
  <c r="AY696" i="3"/>
  <c r="BB695" i="3"/>
  <c r="BA695" i="3"/>
  <c r="AZ695" i="3"/>
  <c r="AY695" i="3"/>
  <c r="BB694" i="3"/>
  <c r="BA694" i="3"/>
  <c r="AZ694" i="3"/>
  <c r="AY694" i="3"/>
  <c r="BB693" i="3"/>
  <c r="BA693" i="3"/>
  <c r="AZ693" i="3"/>
  <c r="AY693" i="3"/>
  <c r="BB692" i="3"/>
  <c r="BA692" i="3"/>
  <c r="AZ692" i="3"/>
  <c r="AY692" i="3"/>
  <c r="BB691" i="3"/>
  <c r="BA691" i="3"/>
  <c r="AZ691" i="3"/>
  <c r="AY691" i="3"/>
  <c r="BB690" i="3"/>
  <c r="BA690" i="3"/>
  <c r="AZ690" i="3"/>
  <c r="AY690" i="3"/>
  <c r="BB689" i="3"/>
  <c r="BA689" i="3"/>
  <c r="AZ689" i="3"/>
  <c r="AY689" i="3"/>
  <c r="BB688" i="3"/>
  <c r="BA688" i="3"/>
  <c r="AZ688" i="3"/>
  <c r="AY688" i="3"/>
  <c r="BB687" i="3"/>
  <c r="BA687" i="3"/>
  <c r="AZ687" i="3"/>
  <c r="AY687" i="3"/>
  <c r="BB686" i="3"/>
  <c r="BA686" i="3"/>
  <c r="AZ686" i="3"/>
  <c r="AY686" i="3"/>
  <c r="BB685" i="3"/>
  <c r="BA685" i="3"/>
  <c r="AZ685" i="3"/>
  <c r="AY685" i="3"/>
  <c r="BB684" i="3"/>
  <c r="BA684" i="3"/>
  <c r="AZ684" i="3"/>
  <c r="AY684" i="3"/>
  <c r="BB683" i="3"/>
  <c r="BA683" i="3"/>
  <c r="AZ683" i="3"/>
  <c r="AY683" i="3"/>
  <c r="BB682" i="3"/>
  <c r="BA682" i="3"/>
  <c r="AZ682" i="3"/>
  <c r="AY682" i="3"/>
  <c r="BB681" i="3"/>
  <c r="BA681" i="3"/>
  <c r="AZ681" i="3"/>
  <c r="AY681" i="3"/>
  <c r="BB680" i="3"/>
  <c r="BA680" i="3"/>
  <c r="AZ680" i="3"/>
  <c r="AY680" i="3"/>
  <c r="BB679" i="3"/>
  <c r="BA679" i="3"/>
  <c r="AZ679" i="3"/>
  <c r="AY679" i="3"/>
  <c r="BB678" i="3"/>
  <c r="BA678" i="3"/>
  <c r="AZ678" i="3"/>
  <c r="AY678" i="3"/>
  <c r="BB677" i="3"/>
  <c r="BA677" i="3"/>
  <c r="AZ677" i="3"/>
  <c r="AY677" i="3"/>
  <c r="BB676" i="3"/>
  <c r="BA676" i="3"/>
  <c r="AZ676" i="3"/>
  <c r="AY676" i="3"/>
  <c r="BB675" i="3"/>
  <c r="BA675" i="3"/>
  <c r="AZ675" i="3"/>
  <c r="AY675" i="3"/>
  <c r="BB674" i="3"/>
  <c r="BA674" i="3"/>
  <c r="AZ674" i="3"/>
  <c r="AY674" i="3"/>
  <c r="BB673" i="3"/>
  <c r="BA673" i="3"/>
  <c r="AZ673" i="3"/>
  <c r="AY673" i="3"/>
  <c r="BB672" i="3"/>
  <c r="BA672" i="3"/>
  <c r="AZ672" i="3"/>
  <c r="AY672" i="3"/>
  <c r="BB671" i="3"/>
  <c r="BA671" i="3"/>
  <c r="AZ671" i="3"/>
  <c r="AY671" i="3"/>
  <c r="BB670" i="3"/>
  <c r="BA670" i="3"/>
  <c r="AZ670" i="3"/>
  <c r="AY670" i="3"/>
  <c r="BB669" i="3"/>
  <c r="BA669" i="3"/>
  <c r="AZ669" i="3"/>
  <c r="AY669" i="3"/>
  <c r="BB668" i="3"/>
  <c r="BA668" i="3"/>
  <c r="AZ668" i="3"/>
  <c r="AY668" i="3"/>
  <c r="BB667" i="3"/>
  <c r="BA667" i="3"/>
  <c r="AZ667" i="3"/>
  <c r="AY667" i="3"/>
  <c r="BB666" i="3"/>
  <c r="BA666" i="3"/>
  <c r="AZ666" i="3"/>
  <c r="AY666" i="3"/>
  <c r="BB665" i="3"/>
  <c r="BA665" i="3"/>
  <c r="AZ665" i="3"/>
  <c r="AY665" i="3"/>
  <c r="BB664" i="3"/>
  <c r="BA664" i="3"/>
  <c r="AZ664" i="3"/>
  <c r="AY664" i="3"/>
  <c r="BB663" i="3"/>
  <c r="BA663" i="3"/>
  <c r="AZ663" i="3"/>
  <c r="AY663" i="3"/>
  <c r="BB662" i="3"/>
  <c r="BA662" i="3"/>
  <c r="AZ662" i="3"/>
  <c r="AY662" i="3"/>
  <c r="BB661" i="3"/>
  <c r="BA661" i="3"/>
  <c r="AZ661" i="3"/>
  <c r="AY661" i="3"/>
  <c r="BB660" i="3"/>
  <c r="BA660" i="3"/>
  <c r="AZ660" i="3"/>
  <c r="AY660" i="3"/>
  <c r="BB659" i="3"/>
  <c r="BA659" i="3"/>
  <c r="AZ659" i="3"/>
  <c r="AY659" i="3"/>
  <c r="BB658" i="3"/>
  <c r="BA658" i="3"/>
  <c r="AZ658" i="3"/>
  <c r="AY658" i="3"/>
  <c r="BB657" i="3"/>
  <c r="BA657" i="3"/>
  <c r="AZ657" i="3"/>
  <c r="AY657" i="3"/>
  <c r="BB656" i="3"/>
  <c r="BA656" i="3"/>
  <c r="AZ656" i="3"/>
  <c r="AY656" i="3"/>
  <c r="BB655" i="3"/>
  <c r="BA655" i="3"/>
  <c r="AZ655" i="3"/>
  <c r="AY655" i="3"/>
  <c r="BB654" i="3"/>
  <c r="BA654" i="3"/>
  <c r="AZ654" i="3"/>
  <c r="AY654" i="3"/>
  <c r="BB653" i="3"/>
  <c r="BA653" i="3"/>
  <c r="AZ653" i="3"/>
  <c r="AY653" i="3"/>
  <c r="BB652" i="3"/>
  <c r="BA652" i="3"/>
  <c r="AZ652" i="3"/>
  <c r="AY652" i="3"/>
  <c r="BB651" i="3"/>
  <c r="BA651" i="3"/>
  <c r="AZ651" i="3"/>
  <c r="AY651" i="3"/>
  <c r="BB650" i="3"/>
  <c r="BA650" i="3"/>
  <c r="AZ650" i="3"/>
  <c r="AY650" i="3"/>
  <c r="BB649" i="3"/>
  <c r="BA649" i="3"/>
  <c r="AZ649" i="3"/>
  <c r="AY649" i="3"/>
  <c r="BB648" i="3"/>
  <c r="BA648" i="3"/>
  <c r="AZ648" i="3"/>
  <c r="AY648" i="3"/>
  <c r="BB647" i="3"/>
  <c r="BA647" i="3"/>
  <c r="AZ647" i="3"/>
  <c r="AY647" i="3"/>
  <c r="BB646" i="3"/>
  <c r="BA646" i="3"/>
  <c r="AZ646" i="3"/>
  <c r="AY646" i="3"/>
  <c r="BB645" i="3"/>
  <c r="BA645" i="3"/>
  <c r="AZ645" i="3"/>
  <c r="AY645" i="3"/>
  <c r="BB644" i="3"/>
  <c r="BA644" i="3"/>
  <c r="AZ644" i="3"/>
  <c r="AY644" i="3"/>
  <c r="BB643" i="3"/>
  <c r="BA643" i="3"/>
  <c r="AZ643" i="3"/>
  <c r="AY643" i="3"/>
  <c r="BB642" i="3"/>
  <c r="BA642" i="3"/>
  <c r="AZ642" i="3"/>
  <c r="AY642" i="3"/>
  <c r="BB641" i="3"/>
  <c r="BA641" i="3"/>
  <c r="AZ641" i="3"/>
  <c r="AY641" i="3"/>
  <c r="BB640" i="3"/>
  <c r="BA640" i="3"/>
  <c r="AZ640" i="3"/>
  <c r="AY640" i="3"/>
  <c r="BB639" i="3"/>
  <c r="BA639" i="3"/>
  <c r="AZ639" i="3"/>
  <c r="AY639" i="3"/>
  <c r="BB638" i="3"/>
  <c r="BA638" i="3"/>
  <c r="AZ638" i="3"/>
  <c r="AY638" i="3"/>
  <c r="BB637" i="3"/>
  <c r="BA637" i="3"/>
  <c r="AZ637" i="3"/>
  <c r="AY637" i="3"/>
  <c r="BB636" i="3"/>
  <c r="BA636" i="3"/>
  <c r="AZ636" i="3"/>
  <c r="AY636" i="3"/>
  <c r="BB635" i="3"/>
  <c r="BA635" i="3"/>
  <c r="AZ635" i="3"/>
  <c r="AY635" i="3"/>
  <c r="BB634" i="3"/>
  <c r="BA634" i="3"/>
  <c r="AZ634" i="3"/>
  <c r="AY634" i="3"/>
  <c r="BB633" i="3"/>
  <c r="BA633" i="3"/>
  <c r="AZ633" i="3"/>
  <c r="AY633" i="3"/>
  <c r="BB632" i="3"/>
  <c r="BA632" i="3"/>
  <c r="AZ632" i="3"/>
  <c r="AY632" i="3"/>
  <c r="BB631" i="3"/>
  <c r="BA631" i="3"/>
  <c r="AZ631" i="3"/>
  <c r="AY631" i="3"/>
  <c r="BB630" i="3"/>
  <c r="BA630" i="3"/>
  <c r="AZ630" i="3"/>
  <c r="AY630" i="3"/>
  <c r="BB629" i="3"/>
  <c r="BA629" i="3"/>
  <c r="AZ629" i="3"/>
  <c r="AY629" i="3"/>
  <c r="BB628" i="3"/>
  <c r="BA628" i="3"/>
  <c r="AZ628" i="3"/>
  <c r="AY628" i="3"/>
  <c r="BB627" i="3"/>
  <c r="BA627" i="3"/>
  <c r="AZ627" i="3"/>
  <c r="AY627" i="3"/>
  <c r="BB626" i="3"/>
  <c r="BA626" i="3"/>
  <c r="AZ626" i="3"/>
  <c r="AY626" i="3"/>
  <c r="BB625" i="3"/>
  <c r="BA625" i="3"/>
  <c r="AZ625" i="3"/>
  <c r="AY625" i="3"/>
  <c r="BB624" i="3"/>
  <c r="BA624" i="3"/>
  <c r="AZ624" i="3"/>
  <c r="AY624" i="3"/>
  <c r="BB623" i="3"/>
  <c r="BA623" i="3"/>
  <c r="AZ623" i="3"/>
  <c r="AY623" i="3"/>
  <c r="BB622" i="3"/>
  <c r="BA622" i="3"/>
  <c r="AZ622" i="3"/>
  <c r="AY622" i="3"/>
  <c r="BB621" i="3"/>
  <c r="BA621" i="3"/>
  <c r="AZ621" i="3"/>
  <c r="AY621" i="3"/>
  <c r="BB620" i="3"/>
  <c r="BA620" i="3"/>
  <c r="AZ620" i="3"/>
  <c r="AY620" i="3"/>
  <c r="BB619" i="3"/>
  <c r="BA619" i="3"/>
  <c r="AZ619" i="3"/>
  <c r="AY619" i="3"/>
  <c r="BB618" i="3"/>
  <c r="BA618" i="3"/>
  <c r="AZ618" i="3"/>
  <c r="AY618" i="3"/>
  <c r="BB617" i="3"/>
  <c r="BA617" i="3"/>
  <c r="AZ617" i="3"/>
  <c r="AY617" i="3"/>
  <c r="BB616" i="3"/>
  <c r="BA616" i="3"/>
  <c r="AZ616" i="3"/>
  <c r="AY616" i="3"/>
  <c r="BB615" i="3"/>
  <c r="BA615" i="3"/>
  <c r="AZ615" i="3"/>
  <c r="AY615" i="3"/>
  <c r="BB614" i="3"/>
  <c r="BA614" i="3"/>
  <c r="AZ614" i="3"/>
  <c r="AY614" i="3"/>
  <c r="BB613" i="3"/>
  <c r="BA613" i="3"/>
  <c r="AZ613" i="3"/>
  <c r="AY613" i="3"/>
  <c r="BB612" i="3"/>
  <c r="BA612" i="3"/>
  <c r="AZ612" i="3"/>
  <c r="AY612" i="3"/>
  <c r="BB611" i="3"/>
  <c r="BA611" i="3"/>
  <c r="AZ611" i="3"/>
  <c r="AY611" i="3"/>
  <c r="BB610" i="3"/>
  <c r="BA610" i="3"/>
  <c r="AZ610" i="3"/>
  <c r="AY610" i="3"/>
  <c r="BB609" i="3"/>
  <c r="BA609" i="3"/>
  <c r="AZ609" i="3"/>
  <c r="AY609" i="3"/>
  <c r="BB608" i="3"/>
  <c r="BA608" i="3"/>
  <c r="AZ608" i="3"/>
  <c r="AY608" i="3"/>
  <c r="BB607" i="3"/>
  <c r="BA607" i="3"/>
  <c r="AZ607" i="3"/>
  <c r="AY607" i="3"/>
  <c r="BB606" i="3"/>
  <c r="BA606" i="3"/>
  <c r="AZ606" i="3"/>
  <c r="AY606" i="3"/>
  <c r="BB605" i="3"/>
  <c r="BA605" i="3"/>
  <c r="AZ605" i="3"/>
  <c r="AY605" i="3"/>
  <c r="BB604" i="3"/>
  <c r="BA604" i="3"/>
  <c r="AZ604" i="3"/>
  <c r="AY604" i="3"/>
  <c r="BB603" i="3"/>
  <c r="BA603" i="3"/>
  <c r="AZ603" i="3"/>
  <c r="AY603" i="3"/>
  <c r="BB602" i="3"/>
  <c r="BA602" i="3"/>
  <c r="AZ602" i="3"/>
  <c r="AY602" i="3"/>
  <c r="BB601" i="3"/>
  <c r="BA601" i="3"/>
  <c r="AZ601" i="3"/>
  <c r="AY601" i="3"/>
  <c r="BB600" i="3"/>
  <c r="BA600" i="3"/>
  <c r="AZ600" i="3"/>
  <c r="AY600" i="3"/>
  <c r="BB599" i="3"/>
  <c r="BA599" i="3"/>
  <c r="AZ599" i="3"/>
  <c r="AY599" i="3"/>
  <c r="BB598" i="3"/>
  <c r="BA598" i="3"/>
  <c r="AZ598" i="3"/>
  <c r="AY598" i="3"/>
  <c r="BB597" i="3"/>
  <c r="BA597" i="3"/>
  <c r="AZ597" i="3"/>
  <c r="AY597" i="3"/>
  <c r="BB596" i="3"/>
  <c r="BA596" i="3"/>
  <c r="AZ596" i="3"/>
  <c r="AY596" i="3"/>
  <c r="BB595" i="3"/>
  <c r="BA595" i="3"/>
  <c r="AZ595" i="3"/>
  <c r="AY595" i="3"/>
  <c r="BB594" i="3"/>
  <c r="BA594" i="3"/>
  <c r="AZ594" i="3"/>
  <c r="AY594" i="3"/>
  <c r="BB593" i="3"/>
  <c r="BA593" i="3"/>
  <c r="AZ593" i="3"/>
  <c r="AY593" i="3"/>
  <c r="BB592" i="3"/>
  <c r="BA592" i="3"/>
  <c r="AZ592" i="3"/>
  <c r="AY592" i="3"/>
  <c r="BB591" i="3"/>
  <c r="BA591" i="3"/>
  <c r="AZ591" i="3"/>
  <c r="AY591" i="3"/>
  <c r="BB590" i="3"/>
  <c r="BA590" i="3"/>
  <c r="AZ590" i="3"/>
  <c r="AY590" i="3"/>
  <c r="BB589" i="3"/>
  <c r="BA589" i="3"/>
  <c r="AZ589" i="3"/>
  <c r="AY589" i="3"/>
  <c r="BB588" i="3"/>
  <c r="BA588" i="3"/>
  <c r="AZ588" i="3"/>
  <c r="AY588" i="3"/>
  <c r="BB587" i="3"/>
  <c r="BA587" i="3"/>
  <c r="AZ587" i="3"/>
  <c r="AY587" i="3"/>
  <c r="BB586" i="3"/>
  <c r="BA586" i="3"/>
  <c r="AZ586" i="3"/>
  <c r="AY586" i="3"/>
  <c r="BB585" i="3"/>
  <c r="BA585" i="3"/>
  <c r="AZ585" i="3"/>
  <c r="AY585" i="3"/>
  <c r="BB584" i="3"/>
  <c r="BA584" i="3"/>
  <c r="AZ584" i="3"/>
  <c r="AY584" i="3"/>
  <c r="BB583" i="3"/>
  <c r="BA583" i="3"/>
  <c r="AZ583" i="3"/>
  <c r="AY583" i="3"/>
  <c r="BB582" i="3"/>
  <c r="BA582" i="3"/>
  <c r="AZ582" i="3"/>
  <c r="AY582" i="3"/>
  <c r="BB581" i="3"/>
  <c r="BA581" i="3"/>
  <c r="AZ581" i="3"/>
  <c r="AY581" i="3"/>
  <c r="BB580" i="3"/>
  <c r="BA580" i="3"/>
  <c r="AZ580" i="3"/>
  <c r="AY580" i="3"/>
  <c r="BB579" i="3"/>
  <c r="BA579" i="3"/>
  <c r="AZ579" i="3"/>
  <c r="AY579" i="3"/>
  <c r="BB578" i="3"/>
  <c r="BA578" i="3"/>
  <c r="AZ578" i="3"/>
  <c r="AY578" i="3"/>
  <c r="BB577" i="3"/>
  <c r="BA577" i="3"/>
  <c r="AZ577" i="3"/>
  <c r="AY577" i="3"/>
  <c r="BB576" i="3"/>
  <c r="BA576" i="3"/>
  <c r="AZ576" i="3"/>
  <c r="AY576" i="3"/>
  <c r="BB575" i="3"/>
  <c r="BA575" i="3"/>
  <c r="AZ575" i="3"/>
  <c r="AY575" i="3"/>
  <c r="BB574" i="3"/>
  <c r="BA574" i="3"/>
  <c r="AZ574" i="3"/>
  <c r="AY574" i="3"/>
  <c r="BB573" i="3"/>
  <c r="BA573" i="3"/>
  <c r="AZ573" i="3"/>
  <c r="AY573" i="3"/>
  <c r="BB572" i="3"/>
  <c r="BA572" i="3"/>
  <c r="AZ572" i="3"/>
  <c r="AY572" i="3"/>
  <c r="BB571" i="3"/>
  <c r="BA571" i="3"/>
  <c r="AZ571" i="3"/>
  <c r="AY571" i="3"/>
  <c r="BB570" i="3"/>
  <c r="BA570" i="3"/>
  <c r="AZ570" i="3"/>
  <c r="AY570" i="3"/>
  <c r="BB569" i="3"/>
  <c r="BA569" i="3"/>
  <c r="AZ569" i="3"/>
  <c r="AY569" i="3"/>
  <c r="BB568" i="3"/>
  <c r="BA568" i="3"/>
  <c r="AZ568" i="3"/>
  <c r="AY568" i="3"/>
  <c r="BB567" i="3"/>
  <c r="BA567" i="3"/>
  <c r="AZ567" i="3"/>
  <c r="AY567" i="3"/>
  <c r="BB566" i="3"/>
  <c r="BA566" i="3"/>
  <c r="AZ566" i="3"/>
  <c r="AY566" i="3"/>
  <c r="BB565" i="3"/>
  <c r="BA565" i="3"/>
  <c r="AZ565" i="3"/>
  <c r="AY565" i="3"/>
  <c r="BB564" i="3"/>
  <c r="BA564" i="3"/>
  <c r="AZ564" i="3"/>
  <c r="AY564" i="3"/>
  <c r="BB563" i="3"/>
  <c r="BA563" i="3"/>
  <c r="AZ563" i="3"/>
  <c r="AY563" i="3"/>
  <c r="BB562" i="3"/>
  <c r="BA562" i="3"/>
  <c r="AZ562" i="3"/>
  <c r="AY562" i="3"/>
  <c r="BB561" i="3"/>
  <c r="BA561" i="3"/>
  <c r="AZ561" i="3"/>
  <c r="AY561" i="3"/>
  <c r="BB560" i="3"/>
  <c r="BA560" i="3"/>
  <c r="AZ560" i="3"/>
  <c r="AY560" i="3"/>
  <c r="BB559" i="3"/>
  <c r="BA559" i="3"/>
  <c r="AZ559" i="3"/>
  <c r="AY559" i="3"/>
  <c r="BB558" i="3"/>
  <c r="BA558" i="3"/>
  <c r="AZ558" i="3"/>
  <c r="AY558" i="3"/>
  <c r="BB557" i="3"/>
  <c r="BA557" i="3"/>
  <c r="AZ557" i="3"/>
  <c r="AY557" i="3"/>
  <c r="BB556" i="3"/>
  <c r="BA556" i="3"/>
  <c r="AZ556" i="3"/>
  <c r="AY556" i="3"/>
  <c r="BB555" i="3"/>
  <c r="BA555" i="3"/>
  <c r="AZ555" i="3"/>
  <c r="AY555" i="3"/>
  <c r="BB554" i="3"/>
  <c r="BA554" i="3"/>
  <c r="AZ554" i="3"/>
  <c r="AY554" i="3"/>
  <c r="BB553" i="3"/>
  <c r="BA553" i="3"/>
  <c r="AZ553" i="3"/>
  <c r="AY553" i="3"/>
  <c r="BB552" i="3"/>
  <c r="BA552" i="3"/>
  <c r="AZ552" i="3"/>
  <c r="AY552" i="3"/>
  <c r="BB551" i="3"/>
  <c r="BA551" i="3"/>
  <c r="AZ551" i="3"/>
  <c r="AY551" i="3"/>
  <c r="BB550" i="3"/>
  <c r="BA550" i="3"/>
  <c r="AZ550" i="3"/>
  <c r="AY550" i="3"/>
  <c r="BB549" i="3"/>
  <c r="BA549" i="3"/>
  <c r="AZ549" i="3"/>
  <c r="AY549" i="3"/>
  <c r="BB548" i="3"/>
  <c r="BA548" i="3"/>
  <c r="AZ548" i="3"/>
  <c r="AY548" i="3"/>
  <c r="BB547" i="3"/>
  <c r="BA547" i="3"/>
  <c r="AZ547" i="3"/>
  <c r="AY547" i="3"/>
  <c r="BB546" i="3"/>
  <c r="BA546" i="3"/>
  <c r="AZ546" i="3"/>
  <c r="AY546" i="3"/>
  <c r="BB545" i="3"/>
  <c r="BA545" i="3"/>
  <c r="AZ545" i="3"/>
  <c r="AY545" i="3"/>
  <c r="BB544" i="3"/>
  <c r="BA544" i="3"/>
  <c r="AZ544" i="3"/>
  <c r="AY544" i="3"/>
  <c r="BB543" i="3"/>
  <c r="BA543" i="3"/>
  <c r="AZ543" i="3"/>
  <c r="AY543" i="3"/>
  <c r="BB542" i="3"/>
  <c r="BA542" i="3"/>
  <c r="AZ542" i="3"/>
  <c r="AY542" i="3"/>
  <c r="BB541" i="3"/>
  <c r="BA541" i="3"/>
  <c r="AZ541" i="3"/>
  <c r="AY541" i="3"/>
  <c r="BB540" i="3"/>
  <c r="BA540" i="3"/>
  <c r="AZ540" i="3"/>
  <c r="AY540" i="3"/>
  <c r="BB539" i="3"/>
  <c r="BA539" i="3"/>
  <c r="AZ539" i="3"/>
  <c r="AY539" i="3"/>
  <c r="BB538" i="3"/>
  <c r="BA538" i="3"/>
  <c r="AZ538" i="3"/>
  <c r="AY538" i="3"/>
  <c r="BB537" i="3"/>
  <c r="BA537" i="3"/>
  <c r="AZ537" i="3"/>
  <c r="AY537" i="3"/>
  <c r="BB536" i="3"/>
  <c r="BA536" i="3"/>
  <c r="AZ536" i="3"/>
  <c r="AY536" i="3"/>
  <c r="BB535" i="3"/>
  <c r="BA535" i="3"/>
  <c r="AZ535" i="3"/>
  <c r="AY535" i="3"/>
  <c r="BB534" i="3"/>
  <c r="BA534" i="3"/>
  <c r="AZ534" i="3"/>
  <c r="AY534" i="3"/>
  <c r="BB533" i="3"/>
  <c r="BA533" i="3"/>
  <c r="AZ533" i="3"/>
  <c r="AY533" i="3"/>
  <c r="BB532" i="3"/>
  <c r="BA532" i="3"/>
  <c r="AZ532" i="3"/>
  <c r="AY532" i="3"/>
  <c r="BB531" i="3"/>
  <c r="BA531" i="3"/>
  <c r="AZ531" i="3"/>
  <c r="AY531" i="3"/>
  <c r="BB530" i="3"/>
  <c r="BA530" i="3"/>
  <c r="AZ530" i="3"/>
  <c r="AY530" i="3"/>
  <c r="BB529" i="3"/>
  <c r="BA529" i="3"/>
  <c r="AZ529" i="3"/>
  <c r="AY529" i="3"/>
  <c r="BB528" i="3"/>
  <c r="BA528" i="3"/>
  <c r="AZ528" i="3"/>
  <c r="AY528" i="3"/>
  <c r="BB527" i="3"/>
  <c r="BA527" i="3"/>
  <c r="AZ527" i="3"/>
  <c r="AY527" i="3"/>
  <c r="BB526" i="3"/>
  <c r="BA526" i="3"/>
  <c r="AZ526" i="3"/>
  <c r="AY526" i="3"/>
  <c r="BB525" i="3"/>
  <c r="BA525" i="3"/>
  <c r="AZ525" i="3"/>
  <c r="AY525" i="3"/>
  <c r="BB524" i="3"/>
  <c r="BA524" i="3"/>
  <c r="AZ524" i="3"/>
  <c r="AY524" i="3"/>
  <c r="BB523" i="3"/>
  <c r="BA523" i="3"/>
  <c r="AZ523" i="3"/>
  <c r="AY523" i="3"/>
  <c r="BB522" i="3"/>
  <c r="BA522" i="3"/>
  <c r="AZ522" i="3"/>
  <c r="AY522" i="3"/>
  <c r="BB521" i="3"/>
  <c r="BA521" i="3"/>
  <c r="AZ521" i="3"/>
  <c r="AY521" i="3"/>
  <c r="BB520" i="3"/>
  <c r="BA520" i="3"/>
  <c r="AZ520" i="3"/>
  <c r="AY520" i="3"/>
  <c r="BB519" i="3"/>
  <c r="BA519" i="3"/>
  <c r="AZ519" i="3"/>
  <c r="AY519" i="3"/>
  <c r="BB518" i="3"/>
  <c r="BA518" i="3"/>
  <c r="AZ518" i="3"/>
  <c r="AY518" i="3"/>
  <c r="BB517" i="3"/>
  <c r="BA517" i="3"/>
  <c r="AZ517" i="3"/>
  <c r="AY517" i="3"/>
  <c r="BB516" i="3"/>
  <c r="BA516" i="3"/>
  <c r="AZ516" i="3"/>
  <c r="AY516" i="3"/>
  <c r="BB515" i="3"/>
  <c r="BA515" i="3"/>
  <c r="AZ515" i="3"/>
  <c r="AY515" i="3"/>
  <c r="BB514" i="3"/>
  <c r="BA514" i="3"/>
  <c r="AZ514" i="3"/>
  <c r="AY514" i="3"/>
  <c r="BB513" i="3"/>
  <c r="BA513" i="3"/>
  <c r="AZ513" i="3"/>
  <c r="AY513" i="3"/>
  <c r="BB512" i="3"/>
  <c r="BA512" i="3"/>
  <c r="AZ512" i="3"/>
  <c r="AY512" i="3"/>
  <c r="BB511" i="3"/>
  <c r="BA511" i="3"/>
  <c r="AZ511" i="3"/>
  <c r="AY511" i="3"/>
  <c r="BB510" i="3"/>
  <c r="BA510" i="3"/>
  <c r="AZ510" i="3"/>
  <c r="AY510" i="3"/>
  <c r="BB509" i="3"/>
  <c r="BA509" i="3"/>
  <c r="AZ509" i="3"/>
  <c r="AY509" i="3"/>
  <c r="BB508" i="3"/>
  <c r="BA508" i="3"/>
  <c r="AZ508" i="3"/>
  <c r="AY508" i="3"/>
  <c r="BB507" i="3"/>
  <c r="BA507" i="3"/>
  <c r="AZ507" i="3"/>
  <c r="AY507" i="3"/>
  <c r="BB506" i="3"/>
  <c r="BA506" i="3"/>
  <c r="AZ506" i="3"/>
  <c r="AY506" i="3"/>
  <c r="BB505" i="3"/>
  <c r="BA505" i="3"/>
  <c r="AZ505" i="3"/>
  <c r="AY505" i="3"/>
  <c r="BB504" i="3"/>
  <c r="BA504" i="3"/>
  <c r="AZ504" i="3"/>
  <c r="AY504" i="3"/>
  <c r="BB503" i="3"/>
  <c r="BA503" i="3"/>
  <c r="AZ503" i="3"/>
  <c r="AY503" i="3"/>
  <c r="BB502" i="3"/>
  <c r="BA502" i="3"/>
  <c r="AZ502" i="3"/>
  <c r="AY502" i="3"/>
  <c r="BB501" i="3"/>
  <c r="BA501" i="3"/>
  <c r="AZ501" i="3"/>
  <c r="AY501" i="3"/>
  <c r="BB500" i="3"/>
  <c r="BA500" i="3"/>
  <c r="AZ500" i="3"/>
  <c r="AY500" i="3"/>
  <c r="BB499" i="3"/>
  <c r="BA499" i="3"/>
  <c r="AZ499" i="3"/>
  <c r="AY499" i="3"/>
  <c r="BB498" i="3"/>
  <c r="BA498" i="3"/>
  <c r="AZ498" i="3"/>
  <c r="AY498" i="3"/>
  <c r="BB497" i="3"/>
  <c r="BA497" i="3"/>
  <c r="AZ497" i="3"/>
  <c r="AY497" i="3"/>
  <c r="BB496" i="3"/>
  <c r="BA496" i="3"/>
  <c r="AZ496" i="3"/>
  <c r="AY496" i="3"/>
  <c r="BB495" i="3"/>
  <c r="BA495" i="3"/>
  <c r="AZ495" i="3"/>
  <c r="AY495" i="3"/>
  <c r="BB494" i="3"/>
  <c r="BA494" i="3"/>
  <c r="AZ494" i="3"/>
  <c r="AY494" i="3"/>
  <c r="BB493" i="3"/>
  <c r="BA493" i="3"/>
  <c r="AZ493" i="3"/>
  <c r="AY493" i="3"/>
  <c r="BB492" i="3"/>
  <c r="BA492" i="3"/>
  <c r="AZ492" i="3"/>
  <c r="AY492" i="3"/>
  <c r="BB491" i="3"/>
  <c r="BA491" i="3"/>
  <c r="AZ491" i="3"/>
  <c r="AY491" i="3"/>
  <c r="BB490" i="3"/>
  <c r="BA490" i="3"/>
  <c r="AZ490" i="3"/>
  <c r="AY490" i="3"/>
  <c r="BB489" i="3"/>
  <c r="BA489" i="3"/>
  <c r="AZ489" i="3"/>
  <c r="AY489" i="3"/>
  <c r="BB488" i="3"/>
  <c r="BA488" i="3"/>
  <c r="AZ488" i="3"/>
  <c r="AY488" i="3"/>
  <c r="BB487" i="3"/>
  <c r="BA487" i="3"/>
  <c r="AZ487" i="3"/>
  <c r="AY487" i="3"/>
  <c r="BB486" i="3"/>
  <c r="BA486" i="3"/>
  <c r="AZ486" i="3"/>
  <c r="AY486" i="3"/>
  <c r="BB485" i="3"/>
  <c r="BA485" i="3"/>
  <c r="AZ485" i="3"/>
  <c r="AY485" i="3"/>
  <c r="BB484" i="3"/>
  <c r="BA484" i="3"/>
  <c r="AZ484" i="3"/>
  <c r="AY484" i="3"/>
  <c r="BB483" i="3"/>
  <c r="BA483" i="3"/>
  <c r="AZ483" i="3"/>
  <c r="AY483" i="3"/>
  <c r="BB482" i="3"/>
  <c r="BA482" i="3"/>
  <c r="AZ482" i="3"/>
  <c r="AY482" i="3"/>
  <c r="BB481" i="3"/>
  <c r="BA481" i="3"/>
  <c r="AZ481" i="3"/>
  <c r="AY481" i="3"/>
  <c r="BB480" i="3"/>
  <c r="BA480" i="3"/>
  <c r="AZ480" i="3"/>
  <c r="AY480" i="3"/>
  <c r="BB479" i="3"/>
  <c r="BA479" i="3"/>
  <c r="AZ479" i="3"/>
  <c r="AY479" i="3"/>
  <c r="BB478" i="3"/>
  <c r="BA478" i="3"/>
  <c r="AZ478" i="3"/>
  <c r="AY478" i="3"/>
  <c r="BB477" i="3"/>
  <c r="BA477" i="3"/>
  <c r="AZ477" i="3"/>
  <c r="AY477" i="3"/>
  <c r="BB476" i="3"/>
  <c r="BA476" i="3"/>
  <c r="AZ476" i="3"/>
  <c r="AY476" i="3"/>
  <c r="BB475" i="3"/>
  <c r="BA475" i="3"/>
  <c r="AZ475" i="3"/>
  <c r="AY475" i="3"/>
  <c r="BB474" i="3"/>
  <c r="BA474" i="3"/>
  <c r="AZ474" i="3"/>
  <c r="AY474" i="3"/>
  <c r="BB473" i="3"/>
  <c r="BA473" i="3"/>
  <c r="AZ473" i="3"/>
  <c r="AY473" i="3"/>
  <c r="BB472" i="3"/>
  <c r="BA472" i="3"/>
  <c r="AZ472" i="3"/>
  <c r="AY472" i="3"/>
  <c r="BB471" i="3"/>
  <c r="BA471" i="3"/>
  <c r="AZ471" i="3"/>
  <c r="AY471" i="3"/>
  <c r="BB470" i="3"/>
  <c r="BA470" i="3"/>
  <c r="AZ470" i="3"/>
  <c r="AY470" i="3"/>
  <c r="BB469" i="3"/>
  <c r="BA469" i="3"/>
  <c r="AZ469" i="3"/>
  <c r="AY469" i="3"/>
  <c r="BB468" i="3"/>
  <c r="BA468" i="3"/>
  <c r="AZ468" i="3"/>
  <c r="AY468" i="3"/>
  <c r="BB467" i="3"/>
  <c r="BA467" i="3"/>
  <c r="AZ467" i="3"/>
  <c r="AY467" i="3"/>
  <c r="BB466" i="3"/>
  <c r="BA466" i="3"/>
  <c r="AZ466" i="3"/>
  <c r="AY466" i="3"/>
  <c r="BB465" i="3"/>
  <c r="BA465" i="3"/>
  <c r="AZ465" i="3"/>
  <c r="AY465" i="3"/>
  <c r="BB464" i="3"/>
  <c r="BA464" i="3"/>
  <c r="AZ464" i="3"/>
  <c r="AY464" i="3"/>
  <c r="BB463" i="3"/>
  <c r="BA463" i="3"/>
  <c r="AZ463" i="3"/>
  <c r="AY463" i="3"/>
  <c r="BB462" i="3"/>
  <c r="BA462" i="3"/>
  <c r="AZ462" i="3"/>
  <c r="AY462" i="3"/>
  <c r="BB461" i="3"/>
  <c r="BA461" i="3"/>
  <c r="AZ461" i="3"/>
  <c r="AY461" i="3"/>
  <c r="BB460" i="3"/>
  <c r="BA460" i="3"/>
  <c r="AZ460" i="3"/>
  <c r="AY460" i="3"/>
  <c r="BB459" i="3"/>
  <c r="BA459" i="3"/>
  <c r="AZ459" i="3"/>
  <c r="AY459" i="3"/>
  <c r="BB458" i="3"/>
  <c r="BA458" i="3"/>
  <c r="AZ458" i="3"/>
  <c r="AY458" i="3"/>
  <c r="BB457" i="3"/>
  <c r="BA457" i="3"/>
  <c r="AZ457" i="3"/>
  <c r="AY457" i="3"/>
  <c r="BB456" i="3"/>
  <c r="BA456" i="3"/>
  <c r="AZ456" i="3"/>
  <c r="AY456" i="3"/>
  <c r="BB455" i="3"/>
  <c r="BA455" i="3"/>
  <c r="AZ455" i="3"/>
  <c r="AY455" i="3"/>
  <c r="BB454" i="3"/>
  <c r="BA454" i="3"/>
  <c r="AZ454" i="3"/>
  <c r="AY454" i="3"/>
  <c r="BB453" i="3"/>
  <c r="BA453" i="3"/>
  <c r="AZ453" i="3"/>
  <c r="AY453" i="3"/>
  <c r="BB452" i="3"/>
  <c r="BA452" i="3"/>
  <c r="AZ452" i="3"/>
  <c r="AY452" i="3"/>
  <c r="BB451" i="3"/>
  <c r="BA451" i="3"/>
  <c r="AZ451" i="3"/>
  <c r="AY451" i="3"/>
  <c r="BB450" i="3"/>
  <c r="BA450" i="3"/>
  <c r="AZ450" i="3"/>
  <c r="AY450" i="3"/>
  <c r="BB449" i="3"/>
  <c r="BA449" i="3"/>
  <c r="AZ449" i="3"/>
  <c r="AY449" i="3"/>
  <c r="BB448" i="3"/>
  <c r="BA448" i="3"/>
  <c r="AZ448" i="3"/>
  <c r="AY448" i="3"/>
  <c r="BB447" i="3"/>
  <c r="BA447" i="3"/>
  <c r="AZ447" i="3"/>
  <c r="AY447" i="3"/>
  <c r="BB446" i="3"/>
  <c r="BA446" i="3"/>
  <c r="AZ446" i="3"/>
  <c r="AY446" i="3"/>
  <c r="BB445" i="3"/>
  <c r="BA445" i="3"/>
  <c r="AZ445" i="3"/>
  <c r="AY445" i="3"/>
  <c r="BB444" i="3"/>
  <c r="BA444" i="3"/>
  <c r="AZ444" i="3"/>
  <c r="AY444" i="3"/>
  <c r="BB443" i="3"/>
  <c r="BA443" i="3"/>
  <c r="AZ443" i="3"/>
  <c r="AY443" i="3"/>
  <c r="BB442" i="3"/>
  <c r="BA442" i="3"/>
  <c r="AZ442" i="3"/>
  <c r="AY442" i="3"/>
  <c r="BB441" i="3"/>
  <c r="BA441" i="3"/>
  <c r="AZ441" i="3"/>
  <c r="AY441" i="3"/>
  <c r="BB440" i="3"/>
  <c r="BA440" i="3"/>
  <c r="AZ440" i="3"/>
  <c r="AY440" i="3"/>
  <c r="BB439" i="3"/>
  <c r="BA439" i="3"/>
  <c r="AZ439" i="3"/>
  <c r="AY439" i="3"/>
  <c r="BB438" i="3"/>
  <c r="BA438" i="3"/>
  <c r="AZ438" i="3"/>
  <c r="AY438" i="3"/>
  <c r="BB437" i="3"/>
  <c r="BA437" i="3"/>
  <c r="AZ437" i="3"/>
  <c r="AY437" i="3"/>
  <c r="BB436" i="3"/>
  <c r="BA436" i="3"/>
  <c r="AZ436" i="3"/>
  <c r="AY436" i="3"/>
  <c r="BB435" i="3"/>
  <c r="BA435" i="3"/>
  <c r="AZ435" i="3"/>
  <c r="AY435" i="3"/>
  <c r="BB434" i="3"/>
  <c r="BA434" i="3"/>
  <c r="AZ434" i="3"/>
  <c r="AY434" i="3"/>
  <c r="BB433" i="3"/>
  <c r="BA433" i="3"/>
  <c r="AZ433" i="3"/>
  <c r="AY433" i="3"/>
  <c r="BB432" i="3"/>
  <c r="BA432" i="3"/>
  <c r="AZ432" i="3"/>
  <c r="AY432" i="3"/>
  <c r="BB431" i="3"/>
  <c r="BA431" i="3"/>
  <c r="AZ431" i="3"/>
  <c r="AY431" i="3"/>
  <c r="BB430" i="3"/>
  <c r="BA430" i="3"/>
  <c r="AZ430" i="3"/>
  <c r="AY430" i="3"/>
  <c r="BB429" i="3"/>
  <c r="BA429" i="3"/>
  <c r="AZ429" i="3"/>
  <c r="AY429" i="3"/>
  <c r="BB428" i="3"/>
  <c r="BA428" i="3"/>
  <c r="AZ428" i="3"/>
  <c r="AY428" i="3"/>
  <c r="BB427" i="3"/>
  <c r="BA427" i="3"/>
  <c r="AZ427" i="3"/>
  <c r="AY427" i="3"/>
  <c r="BB426" i="3"/>
  <c r="BA426" i="3"/>
  <c r="AZ426" i="3"/>
  <c r="AY426" i="3"/>
  <c r="BB425" i="3"/>
  <c r="BA425" i="3"/>
  <c r="AZ425" i="3"/>
  <c r="AY425" i="3"/>
  <c r="BB424" i="3"/>
  <c r="BA424" i="3"/>
  <c r="AZ424" i="3"/>
  <c r="AY424" i="3"/>
  <c r="BB423" i="3"/>
  <c r="BA423" i="3"/>
  <c r="AZ423" i="3"/>
  <c r="AY423" i="3"/>
  <c r="BB422" i="3"/>
  <c r="BA422" i="3"/>
  <c r="AZ422" i="3"/>
  <c r="AY422" i="3"/>
  <c r="BB421" i="3"/>
  <c r="BA421" i="3"/>
  <c r="AZ421" i="3"/>
  <c r="AY421" i="3"/>
  <c r="BB420" i="3"/>
  <c r="BA420" i="3"/>
  <c r="AZ420" i="3"/>
  <c r="AY420" i="3"/>
  <c r="BB419" i="3"/>
  <c r="BA419" i="3"/>
  <c r="AZ419" i="3"/>
  <c r="AY419" i="3"/>
  <c r="BB418" i="3"/>
  <c r="BA418" i="3"/>
  <c r="AZ418" i="3"/>
  <c r="AY418" i="3"/>
  <c r="BB417" i="3"/>
  <c r="BA417" i="3"/>
  <c r="AZ417" i="3"/>
  <c r="AY417" i="3"/>
  <c r="BB416" i="3"/>
  <c r="BA416" i="3"/>
  <c r="AZ416" i="3"/>
  <c r="AY416" i="3"/>
  <c r="BB415" i="3"/>
  <c r="BA415" i="3"/>
  <c r="AZ415" i="3"/>
  <c r="AY415" i="3"/>
  <c r="BB414" i="3"/>
  <c r="BA414" i="3"/>
  <c r="AZ414" i="3"/>
  <c r="AY414" i="3"/>
  <c r="BB413" i="3"/>
  <c r="BA413" i="3"/>
  <c r="AZ413" i="3"/>
  <c r="AY413" i="3"/>
  <c r="BB412" i="3"/>
  <c r="BA412" i="3"/>
  <c r="AZ412" i="3"/>
  <c r="AY412" i="3"/>
  <c r="BB411" i="3"/>
  <c r="BA411" i="3"/>
  <c r="AZ411" i="3"/>
  <c r="AY411" i="3"/>
  <c r="BB410" i="3"/>
  <c r="BA410" i="3"/>
  <c r="AZ410" i="3"/>
  <c r="AY410" i="3"/>
  <c r="BB409" i="3"/>
  <c r="BA409" i="3"/>
  <c r="AZ409" i="3"/>
  <c r="AY409" i="3"/>
  <c r="BB408" i="3"/>
  <c r="BA408" i="3"/>
  <c r="AZ408" i="3"/>
  <c r="AY408" i="3"/>
  <c r="BB407" i="3"/>
  <c r="BA407" i="3"/>
  <c r="AZ407" i="3"/>
  <c r="AY407" i="3"/>
  <c r="BB406" i="3"/>
  <c r="BA406" i="3"/>
  <c r="AZ406" i="3"/>
  <c r="AY406" i="3"/>
  <c r="BB405" i="3"/>
  <c r="BA405" i="3"/>
  <c r="AZ405" i="3"/>
  <c r="AY405" i="3"/>
  <c r="BB404" i="3"/>
  <c r="BA404" i="3"/>
  <c r="AZ404" i="3"/>
  <c r="AY404" i="3"/>
  <c r="BB403" i="3"/>
  <c r="BA403" i="3"/>
  <c r="AZ403" i="3"/>
  <c r="AY403" i="3"/>
  <c r="BB402" i="3"/>
  <c r="BA402" i="3"/>
  <c r="AZ402" i="3"/>
  <c r="AY402" i="3"/>
  <c r="BB401" i="3"/>
  <c r="BA401" i="3"/>
  <c r="AZ401" i="3"/>
  <c r="AY401" i="3"/>
  <c r="BB400" i="3"/>
  <c r="BA400" i="3"/>
  <c r="AZ400" i="3"/>
  <c r="AY400" i="3"/>
  <c r="BB399" i="3"/>
  <c r="BA399" i="3"/>
  <c r="AZ399" i="3"/>
  <c r="AY399" i="3"/>
  <c r="BB398" i="3"/>
  <c r="BA398" i="3"/>
  <c r="AZ398" i="3"/>
  <c r="AY398" i="3"/>
  <c r="BB397" i="3"/>
  <c r="BA397" i="3"/>
  <c r="AZ397" i="3"/>
  <c r="AY397" i="3"/>
  <c r="BB396" i="3"/>
  <c r="BA396" i="3"/>
  <c r="AZ396" i="3"/>
  <c r="AY396" i="3"/>
  <c r="BB395" i="3"/>
  <c r="BA395" i="3"/>
  <c r="AZ395" i="3"/>
  <c r="AY395" i="3"/>
  <c r="BB394" i="3"/>
  <c r="BA394" i="3"/>
  <c r="AZ394" i="3"/>
  <c r="AY394" i="3"/>
  <c r="BB393" i="3"/>
  <c r="BA393" i="3"/>
  <c r="AZ393" i="3"/>
  <c r="AY393" i="3"/>
  <c r="BB392" i="3"/>
  <c r="BA392" i="3"/>
  <c r="AZ392" i="3"/>
  <c r="AY392" i="3"/>
  <c r="BB391" i="3"/>
  <c r="BA391" i="3"/>
  <c r="AZ391" i="3"/>
  <c r="AY391" i="3"/>
  <c r="BB390" i="3"/>
  <c r="BA390" i="3"/>
  <c r="AZ390" i="3"/>
  <c r="AY390" i="3"/>
  <c r="BB389" i="3"/>
  <c r="BA389" i="3"/>
  <c r="AZ389" i="3"/>
  <c r="AY389" i="3"/>
  <c r="BB388" i="3"/>
  <c r="BA388" i="3"/>
  <c r="AZ388" i="3"/>
  <c r="AY388" i="3"/>
  <c r="BB387" i="3"/>
  <c r="BA387" i="3"/>
  <c r="AZ387" i="3"/>
  <c r="AY387" i="3"/>
  <c r="BB386" i="3"/>
  <c r="BA386" i="3"/>
  <c r="AZ386" i="3"/>
  <c r="AY386" i="3"/>
  <c r="BB385" i="3"/>
  <c r="BA385" i="3"/>
  <c r="AZ385" i="3"/>
  <c r="AY385" i="3"/>
  <c r="BB384" i="3"/>
  <c r="BA384" i="3"/>
  <c r="AZ384" i="3"/>
  <c r="AY384" i="3"/>
  <c r="BB383" i="3"/>
  <c r="BA383" i="3"/>
  <c r="AZ383" i="3"/>
  <c r="AY383" i="3"/>
  <c r="BB382" i="3"/>
  <c r="BA382" i="3"/>
  <c r="AZ382" i="3"/>
  <c r="AY382" i="3"/>
  <c r="BB381" i="3"/>
  <c r="BA381" i="3"/>
  <c r="AZ381" i="3"/>
  <c r="AY381" i="3"/>
  <c r="BB380" i="3"/>
  <c r="BA380" i="3"/>
  <c r="AZ380" i="3"/>
  <c r="AY380" i="3"/>
  <c r="BB379" i="3"/>
  <c r="BA379" i="3"/>
  <c r="AZ379" i="3"/>
  <c r="AY379" i="3"/>
  <c r="BB378" i="3"/>
  <c r="BA378" i="3"/>
  <c r="AZ378" i="3"/>
  <c r="AY378" i="3"/>
  <c r="BB377" i="3"/>
  <c r="BA377" i="3"/>
  <c r="AZ377" i="3"/>
  <c r="AY377" i="3"/>
  <c r="BB376" i="3"/>
  <c r="BA376" i="3"/>
  <c r="AZ376" i="3"/>
  <c r="AY376" i="3"/>
  <c r="BB375" i="3"/>
  <c r="BA375" i="3"/>
  <c r="AZ375" i="3"/>
  <c r="AY375" i="3"/>
  <c r="BB374" i="3"/>
  <c r="BA374" i="3"/>
  <c r="AZ374" i="3"/>
  <c r="AY374" i="3"/>
  <c r="BB373" i="3"/>
  <c r="BA373" i="3"/>
  <c r="AZ373" i="3"/>
  <c r="AY373" i="3"/>
  <c r="BB372" i="3"/>
  <c r="BA372" i="3"/>
  <c r="AZ372" i="3"/>
  <c r="AY372" i="3"/>
  <c r="BB371" i="3"/>
  <c r="BA371" i="3"/>
  <c r="AZ371" i="3"/>
  <c r="AY371" i="3"/>
  <c r="BB370" i="3"/>
  <c r="BA370" i="3"/>
  <c r="AZ370" i="3"/>
  <c r="AY370" i="3"/>
  <c r="BB369" i="3"/>
  <c r="BA369" i="3"/>
  <c r="AZ369" i="3"/>
  <c r="AY369" i="3"/>
  <c r="BB368" i="3"/>
  <c r="BA368" i="3"/>
  <c r="AZ368" i="3"/>
  <c r="AY368" i="3"/>
  <c r="BB367" i="3"/>
  <c r="BA367" i="3"/>
  <c r="AZ367" i="3"/>
  <c r="AY367" i="3"/>
  <c r="BB366" i="3"/>
  <c r="BA366" i="3"/>
  <c r="AZ366" i="3"/>
  <c r="AY366" i="3"/>
  <c r="BB365" i="3"/>
  <c r="BA365" i="3"/>
  <c r="AZ365" i="3"/>
  <c r="AY365" i="3"/>
  <c r="BB364" i="3"/>
  <c r="BA364" i="3"/>
  <c r="AZ364" i="3"/>
  <c r="AY364" i="3"/>
  <c r="BB363" i="3"/>
  <c r="BA363" i="3"/>
  <c r="AZ363" i="3"/>
  <c r="AY363" i="3"/>
  <c r="BB362" i="3"/>
  <c r="BA362" i="3"/>
  <c r="AZ362" i="3"/>
  <c r="AY362" i="3"/>
  <c r="BB361" i="3"/>
  <c r="BA361" i="3"/>
  <c r="AZ361" i="3"/>
  <c r="AY361" i="3"/>
  <c r="BB360" i="3"/>
  <c r="BA360" i="3"/>
  <c r="AZ360" i="3"/>
  <c r="AY360" i="3"/>
  <c r="BB359" i="3"/>
  <c r="BA359" i="3"/>
  <c r="AZ359" i="3"/>
  <c r="AY359" i="3"/>
  <c r="BB358" i="3"/>
  <c r="BA358" i="3"/>
  <c r="AZ358" i="3"/>
  <c r="AY358" i="3"/>
  <c r="BB357" i="3"/>
  <c r="BA357" i="3"/>
  <c r="AZ357" i="3"/>
  <c r="AY357" i="3"/>
  <c r="BB356" i="3"/>
  <c r="BA356" i="3"/>
  <c r="AZ356" i="3"/>
  <c r="AY356" i="3"/>
  <c r="BB355" i="3"/>
  <c r="BA355" i="3"/>
  <c r="AZ355" i="3"/>
  <c r="AY355" i="3"/>
  <c r="BB354" i="3"/>
  <c r="BA354" i="3"/>
  <c r="AZ354" i="3"/>
  <c r="AY354" i="3"/>
  <c r="BB353" i="3"/>
  <c r="BA353" i="3"/>
  <c r="AZ353" i="3"/>
  <c r="AY353" i="3"/>
  <c r="BB352" i="3"/>
  <c r="BA352" i="3"/>
  <c r="AZ352" i="3"/>
  <c r="AY352" i="3"/>
  <c r="BB351" i="3"/>
  <c r="BA351" i="3"/>
  <c r="AZ351" i="3"/>
  <c r="AY351" i="3"/>
  <c r="BB350" i="3"/>
  <c r="BA350" i="3"/>
  <c r="AZ350" i="3"/>
  <c r="AY350" i="3"/>
  <c r="BB349" i="3"/>
  <c r="BA349" i="3"/>
  <c r="AZ349" i="3"/>
  <c r="AY349" i="3"/>
  <c r="BB348" i="3"/>
  <c r="BA348" i="3"/>
  <c r="AZ348" i="3"/>
  <c r="AY348" i="3"/>
  <c r="BB347" i="3"/>
  <c r="BA347" i="3"/>
  <c r="AZ347" i="3"/>
  <c r="AY347" i="3"/>
  <c r="BB346" i="3"/>
  <c r="BA346" i="3"/>
  <c r="AZ346" i="3"/>
  <c r="AY346" i="3"/>
  <c r="BB345" i="3"/>
  <c r="BA345" i="3"/>
  <c r="AZ345" i="3"/>
  <c r="AY345" i="3"/>
  <c r="BB344" i="3"/>
  <c r="BA344" i="3"/>
  <c r="AZ344" i="3"/>
  <c r="AY344" i="3"/>
  <c r="BB343" i="3"/>
  <c r="BA343" i="3"/>
  <c r="AZ343" i="3"/>
  <c r="AY343" i="3"/>
  <c r="BB342" i="3"/>
  <c r="BA342" i="3"/>
  <c r="AZ342" i="3"/>
  <c r="AY342" i="3"/>
  <c r="BB341" i="3"/>
  <c r="BA341" i="3"/>
  <c r="AZ341" i="3"/>
  <c r="AY341" i="3"/>
  <c r="BB340" i="3"/>
  <c r="BA340" i="3"/>
  <c r="AZ340" i="3"/>
  <c r="AY340" i="3"/>
  <c r="BB339" i="3"/>
  <c r="BA339" i="3"/>
  <c r="AZ339" i="3"/>
  <c r="AY339" i="3"/>
  <c r="BB338" i="3"/>
  <c r="BA338" i="3"/>
  <c r="AZ338" i="3"/>
  <c r="AY338" i="3"/>
  <c r="BB337" i="3"/>
  <c r="BA337" i="3"/>
  <c r="AZ337" i="3"/>
  <c r="AY337" i="3"/>
  <c r="BB336" i="3"/>
  <c r="BA336" i="3"/>
  <c r="AZ336" i="3"/>
  <c r="AY336" i="3"/>
  <c r="BB335" i="3"/>
  <c r="BA335" i="3"/>
  <c r="AZ335" i="3"/>
  <c r="AY335" i="3"/>
  <c r="BB334" i="3"/>
  <c r="BA334" i="3"/>
  <c r="AZ334" i="3"/>
  <c r="AY334" i="3"/>
  <c r="BB333" i="3"/>
  <c r="BA333" i="3"/>
  <c r="AZ333" i="3"/>
  <c r="AY333" i="3"/>
  <c r="BB332" i="3"/>
  <c r="BA332" i="3"/>
  <c r="AZ332" i="3"/>
  <c r="AY332" i="3"/>
  <c r="BB331" i="3"/>
  <c r="BA331" i="3"/>
  <c r="AZ331" i="3"/>
  <c r="AY331" i="3"/>
  <c r="BB330" i="3"/>
  <c r="BA330" i="3"/>
  <c r="AZ330" i="3"/>
  <c r="AY330" i="3"/>
  <c r="BB329" i="3"/>
  <c r="BA329" i="3"/>
  <c r="AZ329" i="3"/>
  <c r="AY329" i="3"/>
  <c r="BB328" i="3"/>
  <c r="BA328" i="3"/>
  <c r="AZ328" i="3"/>
  <c r="AY328" i="3"/>
  <c r="BB327" i="3"/>
  <c r="BA327" i="3"/>
  <c r="AZ327" i="3"/>
  <c r="AY327" i="3"/>
  <c r="BB326" i="3"/>
  <c r="BA326" i="3"/>
  <c r="AZ326" i="3"/>
  <c r="AY326" i="3"/>
  <c r="BB325" i="3"/>
  <c r="BA325" i="3"/>
  <c r="AZ325" i="3"/>
  <c r="AY325" i="3"/>
  <c r="BB324" i="3"/>
  <c r="BA324" i="3"/>
  <c r="AZ324" i="3"/>
  <c r="AY324" i="3"/>
  <c r="BB323" i="3"/>
  <c r="BA323" i="3"/>
  <c r="AZ323" i="3"/>
  <c r="AY323" i="3"/>
  <c r="BB322" i="3"/>
  <c r="BA322" i="3"/>
  <c r="AZ322" i="3"/>
  <c r="AY322" i="3"/>
  <c r="BB321" i="3"/>
  <c r="BA321" i="3"/>
  <c r="AZ321" i="3"/>
  <c r="AY321" i="3"/>
  <c r="BB320" i="3"/>
  <c r="BA320" i="3"/>
  <c r="AZ320" i="3"/>
  <c r="AY320" i="3"/>
  <c r="BB319" i="3"/>
  <c r="BA319" i="3"/>
  <c r="AZ319" i="3"/>
  <c r="AY319" i="3"/>
  <c r="BB318" i="3"/>
  <c r="BA318" i="3"/>
  <c r="AZ318" i="3"/>
  <c r="AY318" i="3"/>
  <c r="BB317" i="3"/>
  <c r="BA317" i="3"/>
  <c r="AZ317" i="3"/>
  <c r="AY317" i="3"/>
  <c r="BB316" i="3"/>
  <c r="BA316" i="3"/>
  <c r="AZ316" i="3"/>
  <c r="AY316" i="3"/>
  <c r="BB315" i="3"/>
  <c r="BA315" i="3"/>
  <c r="AZ315" i="3"/>
  <c r="AY315" i="3"/>
  <c r="BB314" i="3"/>
  <c r="BA314" i="3"/>
  <c r="AZ314" i="3"/>
  <c r="AY314" i="3"/>
  <c r="BB313" i="3"/>
  <c r="BA313" i="3"/>
  <c r="AZ313" i="3"/>
  <c r="AY313" i="3"/>
  <c r="BB312" i="3"/>
  <c r="BA312" i="3"/>
  <c r="AZ312" i="3"/>
  <c r="AY312" i="3"/>
  <c r="BB311" i="3"/>
  <c r="BA311" i="3"/>
  <c r="AZ311" i="3"/>
  <c r="AY311" i="3"/>
  <c r="BB310" i="3"/>
  <c r="BA310" i="3"/>
  <c r="AZ310" i="3"/>
  <c r="AY310" i="3"/>
  <c r="BB309" i="3"/>
  <c r="BA309" i="3"/>
  <c r="AZ309" i="3"/>
  <c r="AY309" i="3"/>
  <c r="BB308" i="3"/>
  <c r="BA308" i="3"/>
  <c r="AZ308" i="3"/>
  <c r="AY308" i="3"/>
  <c r="BB307" i="3"/>
  <c r="BA307" i="3"/>
  <c r="AZ307" i="3"/>
  <c r="AY307" i="3"/>
  <c r="BB306" i="3"/>
  <c r="BA306" i="3"/>
  <c r="AZ306" i="3"/>
  <c r="AY306" i="3"/>
  <c r="BB305" i="3"/>
  <c r="BA305" i="3"/>
  <c r="AZ305" i="3"/>
  <c r="AY305" i="3"/>
  <c r="BB304" i="3"/>
  <c r="BA304" i="3"/>
  <c r="AZ304" i="3"/>
  <c r="AY304" i="3"/>
  <c r="BB303" i="3"/>
  <c r="BA303" i="3"/>
  <c r="AZ303" i="3"/>
  <c r="AY303" i="3"/>
  <c r="BB302" i="3"/>
  <c r="BA302" i="3"/>
  <c r="AZ302" i="3"/>
  <c r="AY302" i="3"/>
  <c r="BB301" i="3"/>
  <c r="BA301" i="3"/>
  <c r="AZ301" i="3"/>
  <c r="AY301" i="3"/>
  <c r="BB300" i="3"/>
  <c r="BA300" i="3"/>
  <c r="AZ300" i="3"/>
  <c r="AY300" i="3"/>
  <c r="BB299" i="3"/>
  <c r="BA299" i="3"/>
  <c r="AZ299" i="3"/>
  <c r="AY299" i="3"/>
  <c r="BB298" i="3"/>
  <c r="BA298" i="3"/>
  <c r="AZ298" i="3"/>
  <c r="AY298" i="3"/>
  <c r="BB297" i="3"/>
  <c r="BA297" i="3"/>
  <c r="AZ297" i="3"/>
  <c r="AY297" i="3"/>
  <c r="BB296" i="3"/>
  <c r="BA296" i="3"/>
  <c r="AZ296" i="3"/>
  <c r="AY296" i="3"/>
  <c r="BB295" i="3"/>
  <c r="BA295" i="3"/>
  <c r="AZ295" i="3"/>
  <c r="AY295" i="3"/>
  <c r="BB294" i="3"/>
  <c r="BA294" i="3"/>
  <c r="AZ294" i="3"/>
  <c r="AY294" i="3"/>
  <c r="BB293" i="3"/>
  <c r="BA293" i="3"/>
  <c r="AZ293" i="3"/>
  <c r="AY293" i="3"/>
  <c r="BB292" i="3"/>
  <c r="BA292" i="3"/>
  <c r="AZ292" i="3"/>
  <c r="AY292" i="3"/>
  <c r="BB291" i="3"/>
  <c r="BA291" i="3"/>
  <c r="AZ291" i="3"/>
  <c r="AY291" i="3"/>
  <c r="BB290" i="3"/>
  <c r="BA290" i="3"/>
  <c r="AZ290" i="3"/>
  <c r="AY290" i="3"/>
  <c r="BB289" i="3"/>
  <c r="BA289" i="3"/>
  <c r="AZ289" i="3"/>
  <c r="AY289" i="3"/>
  <c r="BB288" i="3"/>
  <c r="BA288" i="3"/>
  <c r="AZ288" i="3"/>
  <c r="AY288" i="3"/>
  <c r="BB287" i="3"/>
  <c r="BA287" i="3"/>
  <c r="AZ287" i="3"/>
  <c r="AY287" i="3"/>
  <c r="BB286" i="3"/>
  <c r="BA286" i="3"/>
  <c r="AZ286" i="3"/>
  <c r="AY286" i="3"/>
  <c r="BB285" i="3"/>
  <c r="BA285" i="3"/>
  <c r="AZ285" i="3"/>
  <c r="AY285" i="3"/>
  <c r="BB284" i="3"/>
  <c r="BA284" i="3"/>
  <c r="AZ284" i="3"/>
  <c r="AY284" i="3"/>
  <c r="BB283" i="3"/>
  <c r="BA283" i="3"/>
  <c r="AZ283" i="3"/>
  <c r="AY283" i="3"/>
  <c r="BB282" i="3"/>
  <c r="BA282" i="3"/>
  <c r="AZ282" i="3"/>
  <c r="AY282" i="3"/>
  <c r="BB281" i="3"/>
  <c r="BA281" i="3"/>
  <c r="AZ281" i="3"/>
  <c r="AY281" i="3"/>
  <c r="BB280" i="3"/>
  <c r="BA280" i="3"/>
  <c r="AZ280" i="3"/>
  <c r="AY280" i="3"/>
  <c r="BB279" i="3"/>
  <c r="BA279" i="3"/>
  <c r="AZ279" i="3"/>
  <c r="AY279" i="3"/>
  <c r="BB278" i="3"/>
  <c r="BA278" i="3"/>
  <c r="AZ278" i="3"/>
  <c r="AY278" i="3"/>
  <c r="BB277" i="3"/>
  <c r="BA277" i="3"/>
  <c r="AZ277" i="3"/>
  <c r="AY277" i="3"/>
  <c r="BB276" i="3"/>
  <c r="BA276" i="3"/>
  <c r="AZ276" i="3"/>
  <c r="AY276" i="3"/>
  <c r="BB275" i="3"/>
  <c r="BA275" i="3"/>
  <c r="AZ275" i="3"/>
  <c r="AY275" i="3"/>
  <c r="BB274" i="3"/>
  <c r="BA274" i="3"/>
  <c r="AZ274" i="3"/>
  <c r="AY274" i="3"/>
  <c r="BB273" i="3"/>
  <c r="BA273" i="3"/>
  <c r="AZ273" i="3"/>
  <c r="AY273" i="3"/>
  <c r="BB272" i="3"/>
  <c r="BA272" i="3"/>
  <c r="AZ272" i="3"/>
  <c r="AY272" i="3"/>
  <c r="BB271" i="3"/>
  <c r="BA271" i="3"/>
  <c r="AZ271" i="3"/>
  <c r="AY271" i="3"/>
  <c r="BB270" i="3"/>
  <c r="BA270" i="3"/>
  <c r="AZ270" i="3"/>
  <c r="AY270" i="3"/>
  <c r="BB269" i="3"/>
  <c r="BA269" i="3"/>
  <c r="AZ269" i="3"/>
  <c r="AY269" i="3"/>
  <c r="BB268" i="3"/>
  <c r="BA268" i="3"/>
  <c r="AZ268" i="3"/>
  <c r="AY268" i="3"/>
  <c r="BB267" i="3"/>
  <c r="BA267" i="3"/>
  <c r="AZ267" i="3"/>
  <c r="AY267" i="3"/>
  <c r="BB266" i="3"/>
  <c r="BA266" i="3"/>
  <c r="AZ266" i="3"/>
  <c r="AY266" i="3"/>
  <c r="BB265" i="3"/>
  <c r="BA265" i="3"/>
  <c r="AZ265" i="3"/>
  <c r="AY265" i="3"/>
  <c r="BB264" i="3"/>
  <c r="BA264" i="3"/>
  <c r="AZ264" i="3"/>
  <c r="AY264" i="3"/>
  <c r="BB263" i="3"/>
  <c r="BA263" i="3"/>
  <c r="AZ263" i="3"/>
  <c r="AY263" i="3"/>
  <c r="BB262" i="3"/>
  <c r="BA262" i="3"/>
  <c r="AZ262" i="3"/>
  <c r="AY262" i="3"/>
  <c r="BB261" i="3"/>
  <c r="BA261" i="3"/>
  <c r="AZ261" i="3"/>
  <c r="AY261" i="3"/>
  <c r="BB260" i="3"/>
  <c r="BA260" i="3"/>
  <c r="AZ260" i="3"/>
  <c r="AY260" i="3"/>
  <c r="BB259" i="3"/>
  <c r="BA259" i="3"/>
  <c r="AZ259" i="3"/>
  <c r="AY259" i="3"/>
  <c r="BB258" i="3"/>
  <c r="BA258" i="3"/>
  <c r="AZ258" i="3"/>
  <c r="AY258" i="3"/>
  <c r="BB257" i="3"/>
  <c r="BA257" i="3"/>
  <c r="AZ257" i="3"/>
  <c r="AY257" i="3"/>
  <c r="BB256" i="3"/>
  <c r="BA256" i="3"/>
  <c r="AZ256" i="3"/>
  <c r="AY256" i="3"/>
  <c r="BB255" i="3"/>
  <c r="BA255" i="3"/>
  <c r="AZ255" i="3"/>
  <c r="AY255" i="3"/>
  <c r="BB254" i="3"/>
  <c r="BA254" i="3"/>
  <c r="AZ254" i="3"/>
  <c r="AY254" i="3"/>
  <c r="BB253" i="3"/>
  <c r="BA253" i="3"/>
  <c r="AZ253" i="3"/>
  <c r="AY253" i="3"/>
  <c r="BB252" i="3"/>
  <c r="BA252" i="3"/>
  <c r="AZ252" i="3"/>
  <c r="AY252" i="3"/>
  <c r="BB251" i="3"/>
  <c r="BA251" i="3"/>
  <c r="AZ251" i="3"/>
  <c r="AY251" i="3"/>
  <c r="BB250" i="3"/>
  <c r="BA250" i="3"/>
  <c r="AZ250" i="3"/>
  <c r="AY250" i="3"/>
  <c r="BB249" i="3"/>
  <c r="BA249" i="3"/>
  <c r="AZ249" i="3"/>
  <c r="AY249" i="3"/>
  <c r="BB248" i="3"/>
  <c r="BA248" i="3"/>
  <c r="AZ248" i="3"/>
  <c r="AY248" i="3"/>
  <c r="BB247" i="3"/>
  <c r="BA247" i="3"/>
  <c r="AZ247" i="3"/>
  <c r="AY247" i="3"/>
  <c r="BB246" i="3"/>
  <c r="BA246" i="3"/>
  <c r="AZ246" i="3"/>
  <c r="AY246" i="3"/>
  <c r="BB245" i="3"/>
  <c r="BA245" i="3"/>
  <c r="AZ245" i="3"/>
  <c r="AY245" i="3"/>
  <c r="BB244" i="3"/>
  <c r="BA244" i="3"/>
  <c r="AZ244" i="3"/>
  <c r="AY244" i="3"/>
  <c r="BB243" i="3"/>
  <c r="BA243" i="3"/>
  <c r="AZ243" i="3"/>
  <c r="AY243" i="3"/>
  <c r="BB242" i="3"/>
  <c r="BA242" i="3"/>
  <c r="AZ242" i="3"/>
  <c r="AY242" i="3"/>
  <c r="BB241" i="3"/>
  <c r="BA241" i="3"/>
  <c r="AZ241" i="3"/>
  <c r="AY241" i="3"/>
  <c r="BB240" i="3"/>
  <c r="BA240" i="3"/>
  <c r="AZ240" i="3"/>
  <c r="AY240" i="3"/>
  <c r="BB239" i="3"/>
  <c r="BA239" i="3"/>
  <c r="AZ239" i="3"/>
  <c r="AY239" i="3"/>
  <c r="BB238" i="3"/>
  <c r="BA238" i="3"/>
  <c r="AZ238" i="3"/>
  <c r="AY238" i="3"/>
  <c r="BB237" i="3"/>
  <c r="BA237" i="3"/>
  <c r="AZ237" i="3"/>
  <c r="AY237" i="3"/>
  <c r="BB236" i="3"/>
  <c r="BA236" i="3"/>
  <c r="AZ236" i="3"/>
  <c r="AY236" i="3"/>
  <c r="BB235" i="3"/>
  <c r="BA235" i="3"/>
  <c r="AZ235" i="3"/>
  <c r="AY235" i="3"/>
  <c r="BB234" i="3"/>
  <c r="BA234" i="3"/>
  <c r="AZ234" i="3"/>
  <c r="AY234" i="3"/>
  <c r="BB233" i="3"/>
  <c r="BA233" i="3"/>
  <c r="AZ233" i="3"/>
  <c r="AY233" i="3"/>
  <c r="BB232" i="3"/>
  <c r="BA232" i="3"/>
  <c r="AZ232" i="3"/>
  <c r="AY232" i="3"/>
  <c r="BB231" i="3"/>
  <c r="BA231" i="3"/>
  <c r="AZ231" i="3"/>
  <c r="AY231" i="3"/>
  <c r="BB230" i="3"/>
  <c r="BA230" i="3"/>
  <c r="AZ230" i="3"/>
  <c r="AY230" i="3"/>
  <c r="BB229" i="3"/>
  <c r="BA229" i="3"/>
  <c r="AZ229" i="3"/>
  <c r="AY229" i="3"/>
  <c r="BB228" i="3"/>
  <c r="BA228" i="3"/>
  <c r="AZ228" i="3"/>
  <c r="AY228" i="3"/>
  <c r="BB227" i="3"/>
  <c r="BA227" i="3"/>
  <c r="AZ227" i="3"/>
  <c r="AY227" i="3"/>
  <c r="BB226" i="3"/>
  <c r="BA226" i="3"/>
  <c r="AZ226" i="3"/>
  <c r="AY226" i="3"/>
  <c r="BB225" i="3"/>
  <c r="BA225" i="3"/>
  <c r="AZ225" i="3"/>
  <c r="AY225" i="3"/>
  <c r="BB224" i="3"/>
  <c r="BA224" i="3"/>
  <c r="AZ224" i="3"/>
  <c r="AY224" i="3"/>
  <c r="BB223" i="3"/>
  <c r="BA223" i="3"/>
  <c r="AZ223" i="3"/>
  <c r="AY223" i="3"/>
  <c r="BB222" i="3"/>
  <c r="BA222" i="3"/>
  <c r="AZ222" i="3"/>
  <c r="AY222" i="3"/>
  <c r="BB221" i="3"/>
  <c r="BA221" i="3"/>
  <c r="AZ221" i="3"/>
  <c r="AY221" i="3"/>
  <c r="BB220" i="3"/>
  <c r="BA220" i="3"/>
  <c r="AZ220" i="3"/>
  <c r="AY220" i="3"/>
  <c r="BB219" i="3"/>
  <c r="BA219" i="3"/>
  <c r="AZ219" i="3"/>
  <c r="AY219" i="3"/>
  <c r="BB218" i="3"/>
  <c r="BA218" i="3"/>
  <c r="AZ218" i="3"/>
  <c r="AY218" i="3"/>
  <c r="BB217" i="3"/>
  <c r="BA217" i="3"/>
  <c r="AZ217" i="3"/>
  <c r="AY217" i="3"/>
  <c r="BB216" i="3"/>
  <c r="BA216" i="3"/>
  <c r="AZ216" i="3"/>
  <c r="AY216" i="3"/>
  <c r="BB215" i="3"/>
  <c r="BA215" i="3"/>
  <c r="AZ215" i="3"/>
  <c r="AY215" i="3"/>
  <c r="BB214" i="3"/>
  <c r="BA214" i="3"/>
  <c r="AZ214" i="3"/>
  <c r="AY214" i="3"/>
  <c r="BB213" i="3"/>
  <c r="BA213" i="3"/>
  <c r="AZ213" i="3"/>
  <c r="AY213" i="3"/>
  <c r="BB212" i="3"/>
  <c r="BA212" i="3"/>
  <c r="AZ212" i="3"/>
  <c r="AY212" i="3"/>
  <c r="BB211" i="3"/>
  <c r="BA211" i="3"/>
  <c r="AZ211" i="3"/>
  <c r="AY211" i="3"/>
  <c r="BB210" i="3"/>
  <c r="BA210" i="3"/>
  <c r="AZ210" i="3"/>
  <c r="AY210" i="3"/>
  <c r="BB209" i="3"/>
  <c r="BA209" i="3"/>
  <c r="AZ209" i="3"/>
  <c r="AY209" i="3"/>
  <c r="BB208" i="3"/>
  <c r="BA208" i="3"/>
  <c r="AZ208" i="3"/>
  <c r="AY208" i="3"/>
  <c r="BB207" i="3"/>
  <c r="BA207" i="3"/>
  <c r="AZ207" i="3"/>
  <c r="AY207" i="3"/>
  <c r="BB206" i="3"/>
  <c r="BA206" i="3"/>
  <c r="AZ206" i="3"/>
  <c r="AY206" i="3"/>
  <c r="BB205" i="3"/>
  <c r="BA205" i="3"/>
  <c r="AZ205" i="3"/>
  <c r="AY205" i="3"/>
  <c r="BB204" i="3"/>
  <c r="BA204" i="3"/>
  <c r="AZ204" i="3"/>
  <c r="AY204" i="3"/>
  <c r="BB203" i="3"/>
  <c r="BA203" i="3"/>
  <c r="AZ203" i="3"/>
  <c r="AY203" i="3"/>
  <c r="BB202" i="3"/>
  <c r="BA202" i="3"/>
  <c r="AZ202" i="3"/>
  <c r="AY202" i="3"/>
  <c r="BB201" i="3"/>
  <c r="BA201" i="3"/>
  <c r="AZ201" i="3"/>
  <c r="AY201" i="3"/>
  <c r="BB200" i="3"/>
  <c r="BA200" i="3"/>
  <c r="AZ200" i="3"/>
  <c r="AY200" i="3"/>
  <c r="BB199" i="3"/>
  <c r="BA199" i="3"/>
  <c r="AZ199" i="3"/>
  <c r="AY199" i="3"/>
  <c r="BB198" i="3"/>
  <c r="BA198" i="3"/>
  <c r="AZ198" i="3"/>
  <c r="AY198" i="3"/>
  <c r="BB197" i="3"/>
  <c r="BA197" i="3"/>
  <c r="AZ197" i="3"/>
  <c r="AY197" i="3"/>
  <c r="BB196" i="3"/>
  <c r="BA196" i="3"/>
  <c r="AZ196" i="3"/>
  <c r="AY196" i="3"/>
  <c r="BB195" i="3"/>
  <c r="BA195" i="3"/>
  <c r="AZ195" i="3"/>
  <c r="AY195" i="3"/>
  <c r="BB194" i="3"/>
  <c r="BA194" i="3"/>
  <c r="AZ194" i="3"/>
  <c r="AY194" i="3"/>
  <c r="BB193" i="3"/>
  <c r="BA193" i="3"/>
  <c r="AZ193" i="3"/>
  <c r="AY193" i="3"/>
  <c r="BB192" i="3"/>
  <c r="BA192" i="3"/>
  <c r="AZ192" i="3"/>
  <c r="AY192" i="3"/>
  <c r="BB191" i="3"/>
  <c r="BA191" i="3"/>
  <c r="AZ191" i="3"/>
  <c r="AY191" i="3"/>
  <c r="BB190" i="3"/>
  <c r="BA190" i="3"/>
  <c r="AZ190" i="3"/>
  <c r="AY190" i="3"/>
  <c r="BB189" i="3"/>
  <c r="BA189" i="3"/>
  <c r="AZ189" i="3"/>
  <c r="AY189" i="3"/>
  <c r="BB188" i="3"/>
  <c r="BA188" i="3"/>
  <c r="AZ188" i="3"/>
  <c r="AY188" i="3"/>
  <c r="BB187" i="3"/>
  <c r="BA187" i="3"/>
  <c r="AZ187" i="3"/>
  <c r="AY187" i="3"/>
  <c r="BB186" i="3"/>
  <c r="BA186" i="3"/>
  <c r="AZ186" i="3"/>
  <c r="AY186" i="3"/>
  <c r="BB185" i="3"/>
  <c r="BA185" i="3"/>
  <c r="AZ185" i="3"/>
  <c r="AY185" i="3"/>
  <c r="BB184" i="3"/>
  <c r="BA184" i="3"/>
  <c r="AZ184" i="3"/>
  <c r="AY184" i="3"/>
  <c r="BB183" i="3"/>
  <c r="BA183" i="3"/>
  <c r="AZ183" i="3"/>
  <c r="AY183" i="3"/>
  <c r="BB182" i="3"/>
  <c r="BA182" i="3"/>
  <c r="AZ182" i="3"/>
  <c r="AY182" i="3"/>
  <c r="BB181" i="3"/>
  <c r="BA181" i="3"/>
  <c r="AZ181" i="3"/>
  <c r="AY181" i="3"/>
  <c r="BB180" i="3"/>
  <c r="BA180" i="3"/>
  <c r="AZ180" i="3"/>
  <c r="AY180" i="3"/>
  <c r="BB179" i="3"/>
  <c r="BA179" i="3"/>
  <c r="AZ179" i="3"/>
  <c r="AY179" i="3"/>
  <c r="BB178" i="3"/>
  <c r="BA178" i="3"/>
  <c r="AZ178" i="3"/>
  <c r="AY178" i="3"/>
  <c r="BB177" i="3"/>
  <c r="BA177" i="3"/>
  <c r="AZ177" i="3"/>
  <c r="AY177" i="3"/>
  <c r="BB176" i="3"/>
  <c r="BA176" i="3"/>
  <c r="AZ176" i="3"/>
  <c r="AY176" i="3"/>
  <c r="BB175" i="3"/>
  <c r="BA175" i="3"/>
  <c r="AZ175" i="3"/>
  <c r="AY175" i="3"/>
  <c r="BB174" i="3"/>
  <c r="BA174" i="3"/>
  <c r="AZ174" i="3"/>
  <c r="AY174" i="3"/>
  <c r="BB173" i="3"/>
  <c r="BA173" i="3"/>
  <c r="AZ173" i="3"/>
  <c r="AY173" i="3"/>
  <c r="BB172" i="3"/>
  <c r="BA172" i="3"/>
  <c r="AZ172" i="3"/>
  <c r="AY172" i="3"/>
  <c r="BB171" i="3"/>
  <c r="BA171" i="3"/>
  <c r="AZ171" i="3"/>
  <c r="AY171" i="3"/>
  <c r="BB170" i="3"/>
  <c r="BA170" i="3"/>
  <c r="AZ170" i="3"/>
  <c r="AY170" i="3"/>
  <c r="BB169" i="3"/>
  <c r="BA169" i="3"/>
  <c r="AZ169" i="3"/>
  <c r="AY169" i="3"/>
  <c r="BB168" i="3"/>
  <c r="BA168" i="3"/>
  <c r="AZ168" i="3"/>
  <c r="AY168" i="3"/>
  <c r="BB167" i="3"/>
  <c r="BA167" i="3"/>
  <c r="AZ167" i="3"/>
  <c r="AY167" i="3"/>
  <c r="BB166" i="3"/>
  <c r="BA166" i="3"/>
  <c r="AZ166" i="3"/>
  <c r="AY166" i="3"/>
  <c r="BB165" i="3"/>
  <c r="BA165" i="3"/>
  <c r="AZ165" i="3"/>
  <c r="AY165" i="3"/>
  <c r="BB164" i="3"/>
  <c r="BA164" i="3"/>
  <c r="AZ164" i="3"/>
  <c r="AY164" i="3"/>
  <c r="BB163" i="3"/>
  <c r="BA163" i="3"/>
  <c r="AZ163" i="3"/>
  <c r="AY163" i="3"/>
  <c r="BB162" i="3"/>
  <c r="BA162" i="3"/>
  <c r="AZ162" i="3"/>
  <c r="AY162" i="3"/>
  <c r="BB161" i="3"/>
  <c r="BA161" i="3"/>
  <c r="AZ161" i="3"/>
  <c r="AY161" i="3"/>
  <c r="BB160" i="3"/>
  <c r="BA160" i="3"/>
  <c r="AZ160" i="3"/>
  <c r="AY160" i="3"/>
  <c r="BB159" i="3"/>
  <c r="BA159" i="3"/>
  <c r="AZ159" i="3"/>
  <c r="AY159" i="3"/>
  <c r="BB158" i="3"/>
  <c r="BA158" i="3"/>
  <c r="AZ158" i="3"/>
  <c r="AY158" i="3"/>
  <c r="BB157" i="3"/>
  <c r="BA157" i="3"/>
  <c r="AZ157" i="3"/>
  <c r="AY157" i="3"/>
  <c r="BB156" i="3"/>
  <c r="BA156" i="3"/>
  <c r="AZ156" i="3"/>
  <c r="AY156" i="3"/>
  <c r="BB155" i="3"/>
  <c r="BA155" i="3"/>
  <c r="AZ155" i="3"/>
  <c r="AY155" i="3"/>
  <c r="BB154" i="3"/>
  <c r="BA154" i="3"/>
  <c r="AZ154" i="3"/>
  <c r="AY154" i="3"/>
  <c r="BB153" i="3"/>
  <c r="BA153" i="3"/>
  <c r="AZ153" i="3"/>
  <c r="AY153" i="3"/>
  <c r="BB152" i="3"/>
  <c r="BA152" i="3"/>
  <c r="AZ152" i="3"/>
  <c r="AY152" i="3"/>
  <c r="BB151" i="3"/>
  <c r="BA151" i="3"/>
  <c r="AZ151" i="3"/>
  <c r="AY151" i="3"/>
  <c r="BB150" i="3"/>
  <c r="BA150" i="3"/>
  <c r="AZ150" i="3"/>
  <c r="AY150" i="3"/>
  <c r="BB149" i="3"/>
  <c r="BA149" i="3"/>
  <c r="AZ149" i="3"/>
  <c r="AY149" i="3"/>
  <c r="BB148" i="3"/>
  <c r="BA148" i="3"/>
  <c r="AZ148" i="3"/>
  <c r="AY148" i="3"/>
  <c r="BB147" i="3"/>
  <c r="BA147" i="3"/>
  <c r="AZ147" i="3"/>
  <c r="AY147" i="3"/>
  <c r="BB146" i="3"/>
  <c r="BA146" i="3"/>
  <c r="AZ146" i="3"/>
  <c r="AY146" i="3"/>
  <c r="BB145" i="3"/>
  <c r="BA145" i="3"/>
  <c r="AZ145" i="3"/>
  <c r="AY145" i="3"/>
  <c r="BB144" i="3"/>
  <c r="BA144" i="3"/>
  <c r="AZ144" i="3"/>
  <c r="AY144" i="3"/>
  <c r="BB143" i="3"/>
  <c r="BA143" i="3"/>
  <c r="AZ143" i="3"/>
  <c r="AY143" i="3"/>
  <c r="BB142" i="3"/>
  <c r="BA142" i="3"/>
  <c r="AZ142" i="3"/>
  <c r="AY142" i="3"/>
  <c r="BB141" i="3"/>
  <c r="BA141" i="3"/>
  <c r="AZ141" i="3"/>
  <c r="AY141" i="3"/>
  <c r="BB140" i="3"/>
  <c r="BA140" i="3"/>
  <c r="AZ140" i="3"/>
  <c r="AY140" i="3"/>
  <c r="BB139" i="3"/>
  <c r="BA139" i="3"/>
  <c r="AZ139" i="3"/>
  <c r="AY139" i="3"/>
  <c r="BB138" i="3"/>
  <c r="BA138" i="3"/>
  <c r="AZ138" i="3"/>
  <c r="AY138" i="3"/>
  <c r="BB137" i="3"/>
  <c r="BA137" i="3"/>
  <c r="AZ137" i="3"/>
  <c r="AY137" i="3"/>
  <c r="BB136" i="3"/>
  <c r="BA136" i="3"/>
  <c r="AZ136" i="3"/>
  <c r="AY136" i="3"/>
  <c r="BB135" i="3"/>
  <c r="BA135" i="3"/>
  <c r="AZ135" i="3"/>
  <c r="AY135" i="3"/>
  <c r="BB134" i="3"/>
  <c r="BA134" i="3"/>
  <c r="AZ134" i="3"/>
  <c r="AY134" i="3"/>
  <c r="BB133" i="3"/>
  <c r="BA133" i="3"/>
  <c r="AZ133" i="3"/>
  <c r="AY133" i="3"/>
  <c r="BB132" i="3"/>
  <c r="BA132" i="3"/>
  <c r="AZ132" i="3"/>
  <c r="AY132" i="3"/>
  <c r="BB131" i="3"/>
  <c r="BA131" i="3"/>
  <c r="AZ131" i="3"/>
  <c r="AY131" i="3"/>
  <c r="BB130" i="3"/>
  <c r="BA130" i="3"/>
  <c r="AZ130" i="3"/>
  <c r="AY130" i="3"/>
  <c r="BB129" i="3"/>
  <c r="BA129" i="3"/>
  <c r="AZ129" i="3"/>
  <c r="AY129" i="3"/>
  <c r="BB128" i="3"/>
  <c r="BA128" i="3"/>
  <c r="AZ128" i="3"/>
  <c r="AY128" i="3"/>
  <c r="BB127" i="3"/>
  <c r="BA127" i="3"/>
  <c r="AZ127" i="3"/>
  <c r="AY127" i="3"/>
  <c r="BB126" i="3"/>
  <c r="BA126" i="3"/>
  <c r="AZ126" i="3"/>
  <c r="AY126" i="3"/>
  <c r="BB125" i="3"/>
  <c r="BA125" i="3"/>
  <c r="AZ125" i="3"/>
  <c r="AY125" i="3"/>
  <c r="BB124" i="3"/>
  <c r="BA124" i="3"/>
  <c r="AZ124" i="3"/>
  <c r="AY124" i="3"/>
  <c r="BB123" i="3"/>
  <c r="BA123" i="3"/>
  <c r="AZ123" i="3"/>
  <c r="AY123" i="3"/>
  <c r="BB122" i="3"/>
  <c r="BA122" i="3"/>
  <c r="AZ122" i="3"/>
  <c r="AY122" i="3"/>
  <c r="BB121" i="3"/>
  <c r="BA121" i="3"/>
  <c r="AZ121" i="3"/>
  <c r="AY121" i="3"/>
  <c r="BB120" i="3"/>
  <c r="BA120" i="3"/>
  <c r="AZ120" i="3"/>
  <c r="AY120" i="3"/>
  <c r="BB119" i="3"/>
  <c r="BA119" i="3"/>
  <c r="AZ119" i="3"/>
  <c r="AY119" i="3"/>
  <c r="BB118" i="3"/>
  <c r="BA118" i="3"/>
  <c r="AZ118" i="3"/>
  <c r="AY118" i="3"/>
  <c r="BB117" i="3"/>
  <c r="BA117" i="3"/>
  <c r="AZ117" i="3"/>
  <c r="AY117" i="3"/>
  <c r="BB116" i="3"/>
  <c r="BA116" i="3"/>
  <c r="AZ116" i="3"/>
  <c r="AY116" i="3"/>
  <c r="BB115" i="3"/>
  <c r="BA115" i="3"/>
  <c r="AZ115" i="3"/>
  <c r="AY115" i="3"/>
  <c r="BB114" i="3"/>
  <c r="BA114" i="3"/>
  <c r="AZ114" i="3"/>
  <c r="AY114" i="3"/>
  <c r="BB113" i="3"/>
  <c r="BA113" i="3"/>
  <c r="AZ113" i="3"/>
  <c r="AY113" i="3"/>
  <c r="BB112" i="3"/>
  <c r="BA112" i="3"/>
  <c r="AZ112" i="3"/>
  <c r="AY112" i="3"/>
  <c r="BB111" i="3"/>
  <c r="BA111" i="3"/>
  <c r="AZ111" i="3"/>
  <c r="AY111" i="3"/>
  <c r="BB110" i="3"/>
  <c r="BA110" i="3"/>
  <c r="AZ110" i="3"/>
  <c r="AY110" i="3"/>
  <c r="BB109" i="3"/>
  <c r="BA109" i="3"/>
  <c r="AZ109" i="3"/>
  <c r="AY109" i="3"/>
  <c r="BB108" i="3"/>
  <c r="BA108" i="3"/>
  <c r="AZ108" i="3"/>
  <c r="AY108" i="3"/>
  <c r="BB107" i="3"/>
  <c r="BA107" i="3"/>
  <c r="AZ107" i="3"/>
  <c r="AY107" i="3"/>
  <c r="BB106" i="3"/>
  <c r="BA106" i="3"/>
  <c r="AZ106" i="3"/>
  <c r="AY106" i="3"/>
  <c r="BB105" i="3"/>
  <c r="BA105" i="3"/>
  <c r="AZ105" i="3"/>
  <c r="AY105" i="3"/>
  <c r="BB104" i="3"/>
  <c r="BA104" i="3"/>
  <c r="AZ104" i="3"/>
  <c r="AY104" i="3"/>
  <c r="BB103" i="3"/>
  <c r="BA103" i="3"/>
  <c r="AZ103" i="3"/>
  <c r="AY103" i="3"/>
  <c r="BB102" i="3"/>
  <c r="BA102" i="3"/>
  <c r="AZ102" i="3"/>
  <c r="AY102" i="3"/>
  <c r="BB101" i="3"/>
  <c r="BA101" i="3"/>
  <c r="AZ101" i="3"/>
  <c r="AY101" i="3"/>
  <c r="BB100" i="3"/>
  <c r="BA100" i="3"/>
  <c r="AZ100" i="3"/>
  <c r="AY100" i="3"/>
  <c r="BB99" i="3"/>
  <c r="BA99" i="3"/>
  <c r="AZ99" i="3"/>
  <c r="AY99" i="3"/>
  <c r="BB98" i="3"/>
  <c r="BA98" i="3"/>
  <c r="AZ98" i="3"/>
  <c r="AY98" i="3"/>
  <c r="BB97" i="3"/>
  <c r="BA97" i="3"/>
  <c r="AZ97" i="3"/>
  <c r="AY97" i="3"/>
  <c r="BB96" i="3"/>
  <c r="BA96" i="3"/>
  <c r="AZ96" i="3"/>
  <c r="AY96" i="3"/>
  <c r="BB95" i="3"/>
  <c r="BA95" i="3"/>
  <c r="AZ95" i="3"/>
  <c r="AY95" i="3"/>
  <c r="BB94" i="3"/>
  <c r="BA94" i="3"/>
  <c r="AZ94" i="3"/>
  <c r="AY94" i="3"/>
  <c r="BB93" i="3"/>
  <c r="BA93" i="3"/>
  <c r="AZ93" i="3"/>
  <c r="AY93" i="3"/>
  <c r="BB92" i="3"/>
  <c r="BA92" i="3"/>
  <c r="AZ92" i="3"/>
  <c r="AY92" i="3"/>
  <c r="BB91" i="3"/>
  <c r="BA91" i="3"/>
  <c r="AZ91" i="3"/>
  <c r="AY91" i="3"/>
  <c r="BB90" i="3"/>
  <c r="BA90" i="3"/>
  <c r="AZ90" i="3"/>
  <c r="AY90" i="3"/>
  <c r="BB89" i="3"/>
  <c r="BA89" i="3"/>
  <c r="AZ89" i="3"/>
  <c r="AY89" i="3"/>
  <c r="BB88" i="3"/>
  <c r="BA88" i="3"/>
  <c r="AZ88" i="3"/>
  <c r="AY88" i="3"/>
  <c r="BB87" i="3"/>
  <c r="BA87" i="3"/>
  <c r="AZ87" i="3"/>
  <c r="AY87" i="3"/>
  <c r="BB86" i="3"/>
  <c r="BA86" i="3"/>
  <c r="AZ86" i="3"/>
  <c r="AY86" i="3"/>
  <c r="BB85" i="3"/>
  <c r="BA85" i="3"/>
  <c r="AZ85" i="3"/>
  <c r="AY85" i="3"/>
  <c r="BB84" i="3"/>
  <c r="BA84" i="3"/>
  <c r="AZ84" i="3"/>
  <c r="AY84" i="3"/>
  <c r="BB83" i="3"/>
  <c r="BA83" i="3"/>
  <c r="AZ83" i="3"/>
  <c r="AY83" i="3"/>
  <c r="BB82" i="3"/>
  <c r="BA82" i="3"/>
  <c r="AZ82" i="3"/>
  <c r="AY82" i="3"/>
  <c r="BB81" i="3"/>
  <c r="BA81" i="3"/>
  <c r="AZ81" i="3"/>
  <c r="AY81" i="3"/>
  <c r="BB80" i="3"/>
  <c r="BA80" i="3"/>
  <c r="AZ80" i="3"/>
  <c r="AY80" i="3"/>
  <c r="BB79" i="3"/>
  <c r="BA79" i="3"/>
  <c r="AZ79" i="3"/>
  <c r="AY79" i="3"/>
  <c r="BB78" i="3"/>
  <c r="BA78" i="3"/>
  <c r="AZ78" i="3"/>
  <c r="AY78" i="3"/>
  <c r="BB77" i="3"/>
  <c r="BA77" i="3"/>
  <c r="AZ77" i="3"/>
  <c r="AY77" i="3"/>
  <c r="BB76" i="3"/>
  <c r="BA76" i="3"/>
  <c r="AZ76" i="3"/>
  <c r="AY76" i="3"/>
  <c r="BB75" i="3"/>
  <c r="BA75" i="3"/>
  <c r="AZ75" i="3"/>
  <c r="AY75" i="3"/>
  <c r="BB74" i="3"/>
  <c r="BA74" i="3"/>
  <c r="AZ74" i="3"/>
  <c r="AY74" i="3"/>
  <c r="BB73" i="3"/>
  <c r="BA73" i="3"/>
  <c r="AZ73" i="3"/>
  <c r="AY73" i="3"/>
  <c r="BB72" i="3"/>
  <c r="BA72" i="3"/>
  <c r="AZ72" i="3"/>
  <c r="AY72" i="3"/>
  <c r="BB71" i="3"/>
  <c r="BA71" i="3"/>
  <c r="AZ71" i="3"/>
  <c r="AY71" i="3"/>
  <c r="BB70" i="3"/>
  <c r="BA70" i="3"/>
  <c r="AZ70" i="3"/>
  <c r="AY70" i="3"/>
  <c r="BB69" i="3"/>
  <c r="BA69" i="3"/>
  <c r="AZ69" i="3"/>
  <c r="AY69" i="3"/>
  <c r="BB68" i="3"/>
  <c r="BA68" i="3"/>
  <c r="AZ68" i="3"/>
  <c r="AY68" i="3"/>
  <c r="BB67" i="3"/>
  <c r="BA67" i="3"/>
  <c r="AZ67" i="3"/>
  <c r="AY67" i="3"/>
  <c r="BB66" i="3"/>
  <c r="BA66" i="3"/>
  <c r="AZ66" i="3"/>
  <c r="AY66" i="3"/>
  <c r="BB65" i="3"/>
  <c r="BA65" i="3"/>
  <c r="AZ65" i="3"/>
  <c r="AY65" i="3"/>
  <c r="BB64" i="3"/>
  <c r="BA64" i="3"/>
  <c r="AZ64" i="3"/>
  <c r="AY64" i="3"/>
  <c r="BB63" i="3"/>
  <c r="BA63" i="3"/>
  <c r="AZ63" i="3"/>
  <c r="AY63" i="3"/>
  <c r="BB62" i="3"/>
  <c r="BA62" i="3"/>
  <c r="AZ62" i="3"/>
  <c r="AY62" i="3"/>
  <c r="BB61" i="3"/>
  <c r="BA61" i="3"/>
  <c r="AZ61" i="3"/>
  <c r="AY61" i="3"/>
  <c r="BB60" i="3"/>
  <c r="BA60" i="3"/>
  <c r="AZ60" i="3"/>
  <c r="AY60" i="3"/>
  <c r="BB59" i="3"/>
  <c r="BA59" i="3"/>
  <c r="AZ59" i="3"/>
  <c r="AY59" i="3"/>
  <c r="BB58" i="3"/>
  <c r="BA58" i="3"/>
  <c r="AZ58" i="3"/>
  <c r="AY58" i="3"/>
  <c r="BB57" i="3"/>
  <c r="BA57" i="3"/>
  <c r="AZ57" i="3"/>
  <c r="AY57" i="3"/>
  <c r="BB56" i="3"/>
  <c r="BA56" i="3"/>
  <c r="AZ56" i="3"/>
  <c r="AY56" i="3"/>
  <c r="BB55" i="3"/>
  <c r="BA55" i="3"/>
  <c r="AZ55" i="3"/>
  <c r="AY55" i="3"/>
  <c r="BB54" i="3"/>
  <c r="BA54" i="3"/>
  <c r="AZ54" i="3"/>
  <c r="AY54" i="3"/>
  <c r="BB53" i="3"/>
  <c r="BA53" i="3"/>
  <c r="AZ53" i="3"/>
  <c r="AY53" i="3"/>
  <c r="AA53" i="3"/>
  <c r="BB52" i="3"/>
  <c r="BA52" i="3"/>
  <c r="AZ52" i="3"/>
  <c r="AY52" i="3"/>
  <c r="BB51" i="3"/>
  <c r="BA51" i="3"/>
  <c r="AZ51" i="3"/>
  <c r="AY51" i="3"/>
  <c r="BB49" i="3"/>
  <c r="BA49" i="3"/>
  <c r="AZ49" i="3"/>
  <c r="AY49" i="3"/>
  <c r="BB48" i="3"/>
  <c r="BA48" i="3"/>
  <c r="AZ48" i="3"/>
  <c r="AY48" i="3"/>
  <c r="BB47" i="3"/>
  <c r="BA47" i="3"/>
  <c r="AZ47" i="3"/>
  <c r="AY47" i="3"/>
  <c r="BB46" i="3"/>
  <c r="BA46" i="3"/>
  <c r="AZ46" i="3"/>
  <c r="AY46" i="3"/>
  <c r="BB44" i="3"/>
  <c r="BA44" i="3"/>
  <c r="AZ44" i="3"/>
  <c r="AY44" i="3"/>
  <c r="BB43" i="3"/>
  <c r="BA43" i="3"/>
  <c r="AZ43" i="3"/>
  <c r="AY43" i="3"/>
  <c r="M43" i="3"/>
  <c r="BB42" i="3"/>
  <c r="BA42" i="3"/>
  <c r="AZ42" i="3"/>
  <c r="AY42" i="3"/>
  <c r="BB41" i="3"/>
  <c r="BA41" i="3"/>
  <c r="AZ41" i="3"/>
  <c r="AY41" i="3"/>
  <c r="BB40" i="3"/>
  <c r="BA40" i="3"/>
  <c r="AZ40" i="3"/>
  <c r="AY40" i="3"/>
  <c r="BB39" i="3"/>
  <c r="BA39" i="3"/>
  <c r="AZ39" i="3"/>
  <c r="AY39" i="3"/>
  <c r="BB38" i="3"/>
  <c r="BA38" i="3"/>
  <c r="AZ38" i="3"/>
  <c r="AY38" i="3"/>
  <c r="BB37" i="3"/>
  <c r="BA37" i="3"/>
  <c r="AZ37" i="3"/>
  <c r="AY37" i="3"/>
  <c r="AT37" i="3"/>
  <c r="AS37" i="3"/>
  <c r="AR37" i="3"/>
  <c r="AP37" i="3"/>
  <c r="AO37" i="3"/>
  <c r="AQ37" i="3" s="1"/>
  <c r="BB36" i="3"/>
  <c r="BA36" i="3"/>
  <c r="AZ36" i="3"/>
  <c r="AY36" i="3"/>
  <c r="AT36" i="3"/>
  <c r="AS36" i="3"/>
  <c r="AR36" i="3"/>
  <c r="AQ36" i="3"/>
  <c r="AP36" i="3"/>
  <c r="AO36" i="3"/>
  <c r="BB35" i="3"/>
  <c r="BA35" i="3"/>
  <c r="AZ35" i="3"/>
  <c r="AY35" i="3"/>
  <c r="AP35" i="3"/>
  <c r="AT35" i="3" s="1"/>
  <c r="AO35" i="3"/>
  <c r="AR35" i="3" s="1"/>
  <c r="BB34" i="3"/>
  <c r="BA34" i="3"/>
  <c r="AZ34" i="3"/>
  <c r="AY34" i="3"/>
  <c r="AR34" i="3"/>
  <c r="AQ34" i="3"/>
  <c r="AP34" i="3"/>
  <c r="AT34" i="3" s="1"/>
  <c r="AO34" i="3"/>
  <c r="AS34" i="3" s="1"/>
  <c r="BB33" i="3"/>
  <c r="BA33" i="3"/>
  <c r="AZ33" i="3"/>
  <c r="AY33" i="3"/>
  <c r="AT33" i="3"/>
  <c r="AS33" i="3"/>
  <c r="AR33" i="3"/>
  <c r="AP33" i="3"/>
  <c r="AO33" i="3"/>
  <c r="AQ33" i="3" s="1"/>
  <c r="BB32" i="3"/>
  <c r="BA32" i="3"/>
  <c r="AZ32" i="3"/>
  <c r="AY32" i="3"/>
  <c r="AT32" i="3"/>
  <c r="AS32" i="3"/>
  <c r="AR32" i="3"/>
  <c r="AQ32" i="3"/>
  <c r="AP32" i="3"/>
  <c r="AO32" i="3"/>
  <c r="BB31" i="3"/>
  <c r="BA31" i="3"/>
  <c r="AZ31" i="3"/>
  <c r="AY31" i="3"/>
  <c r="AP31" i="3"/>
  <c r="AT31" i="3" s="1"/>
  <c r="AO31" i="3"/>
  <c r="AR31" i="3" s="1"/>
  <c r="BB30" i="3"/>
  <c r="BA30" i="3"/>
  <c r="AZ30" i="3"/>
  <c r="AY30" i="3"/>
  <c r="AR30" i="3"/>
  <c r="AQ30" i="3"/>
  <c r="AP30" i="3"/>
  <c r="AT30" i="3" s="1"/>
  <c r="AO30" i="3"/>
  <c r="AS30" i="3" s="1"/>
  <c r="BB29" i="3"/>
  <c r="BA29" i="3"/>
  <c r="AZ29" i="3"/>
  <c r="AY29" i="3"/>
  <c r="AT29" i="3"/>
  <c r="AS29" i="3"/>
  <c r="AR29" i="3"/>
  <c r="AP29" i="3"/>
  <c r="AO29" i="3"/>
  <c r="AQ29" i="3" s="1"/>
  <c r="BB28" i="3"/>
  <c r="BA28" i="3"/>
  <c r="AZ28" i="3"/>
  <c r="AY28" i="3"/>
  <c r="AT28" i="3"/>
  <c r="AS28" i="3"/>
  <c r="AR28" i="3"/>
  <c r="AQ28" i="3"/>
  <c r="AP28" i="3"/>
  <c r="AO28" i="3"/>
  <c r="C28" i="3"/>
  <c r="B28" i="3"/>
  <c r="A28" i="3"/>
  <c r="BB27" i="3"/>
  <c r="BA27" i="3"/>
  <c r="AZ27" i="3"/>
  <c r="AY27" i="3"/>
  <c r="AT27" i="3"/>
  <c r="AS27" i="3"/>
  <c r="AR27" i="3"/>
  <c r="AP27" i="3"/>
  <c r="AO27" i="3"/>
  <c r="AQ27" i="3" s="1"/>
  <c r="C27" i="3"/>
  <c r="B27" i="3"/>
  <c r="A27" i="3"/>
  <c r="BB26" i="3"/>
  <c r="BA26" i="3"/>
  <c r="AZ26" i="3"/>
  <c r="AY26" i="3"/>
  <c r="AR26" i="3"/>
  <c r="AQ26" i="3"/>
  <c r="AP26" i="3"/>
  <c r="AT26" i="3" s="1"/>
  <c r="AO26" i="3"/>
  <c r="AS26" i="3" s="1"/>
  <c r="AB26" i="3"/>
  <c r="C26" i="3"/>
  <c r="B26" i="3"/>
  <c r="A26" i="3"/>
  <c r="BB25" i="3"/>
  <c r="BA25" i="3"/>
  <c r="AZ25" i="3"/>
  <c r="AY25" i="3"/>
  <c r="AO25" i="3"/>
  <c r="AS25" i="3" s="1"/>
  <c r="C25" i="3"/>
  <c r="B25" i="3"/>
  <c r="A25" i="3"/>
  <c r="BB24" i="3"/>
  <c r="BA24" i="3"/>
  <c r="AZ24" i="3"/>
  <c r="AY24" i="3"/>
  <c r="AS24" i="3"/>
  <c r="AP24" i="3"/>
  <c r="AT24" i="3" s="1"/>
  <c r="AO24" i="3"/>
  <c r="AR24" i="3" s="1"/>
  <c r="AB24" i="3"/>
  <c r="B56" i="15" s="1"/>
  <c r="C24" i="3"/>
  <c r="B24" i="3"/>
  <c r="A24" i="3"/>
  <c r="AB25" i="3" s="1"/>
  <c r="B57" i="15" s="1"/>
  <c r="BB23" i="3"/>
  <c r="BA23" i="3"/>
  <c r="AZ23" i="3"/>
  <c r="AY23" i="3"/>
  <c r="AR23" i="3"/>
  <c r="AO23" i="3"/>
  <c r="AQ23" i="3" s="1"/>
  <c r="AB23" i="3"/>
  <c r="D23" i="3"/>
  <c r="C23" i="3"/>
  <c r="B23" i="3"/>
  <c r="A23" i="3"/>
  <c r="BB22" i="3"/>
  <c r="BA22" i="3"/>
  <c r="AZ22" i="3"/>
  <c r="AY22" i="3"/>
  <c r="AT22" i="3"/>
  <c r="AS22" i="3"/>
  <c r="AR22" i="3"/>
  <c r="AQ22" i="3"/>
  <c r="AP22" i="3"/>
  <c r="AO22" i="3"/>
  <c r="AB22" i="3"/>
  <c r="B54" i="15" s="1"/>
  <c r="C22" i="3"/>
  <c r="B22" i="3"/>
  <c r="A22" i="3"/>
  <c r="BB21" i="3"/>
  <c r="BA21" i="3"/>
  <c r="AZ21" i="3"/>
  <c r="AY21" i="3"/>
  <c r="AS21" i="3"/>
  <c r="AP21" i="3"/>
  <c r="AT21" i="3" s="1"/>
  <c r="AO21" i="3"/>
  <c r="AR21" i="3" s="1"/>
  <c r="C21" i="3"/>
  <c r="B21" i="3"/>
  <c r="A21" i="3"/>
  <c r="BB20" i="3"/>
  <c r="BA20" i="3"/>
  <c r="AZ20" i="3"/>
  <c r="AY20" i="3"/>
  <c r="AR20" i="3"/>
  <c r="AO20" i="3"/>
  <c r="AS20" i="3" s="1"/>
  <c r="C20" i="3"/>
  <c r="B20" i="3"/>
  <c r="A20" i="3"/>
  <c r="AB21" i="3" s="1"/>
  <c r="B53" i="15" s="1"/>
  <c r="BB19" i="3"/>
  <c r="BA19" i="3"/>
  <c r="AZ19" i="3"/>
  <c r="AY19" i="3"/>
  <c r="AS19" i="3"/>
  <c r="AR19" i="3"/>
  <c r="AQ19" i="3"/>
  <c r="AO19" i="3"/>
  <c r="AP19" i="3" s="1"/>
  <c r="AT19" i="3" s="1"/>
  <c r="AB19" i="3"/>
  <c r="C19" i="3"/>
  <c r="B19" i="3"/>
  <c r="A19" i="3"/>
  <c r="AB20" i="3" s="1"/>
  <c r="B52" i="15" s="1"/>
  <c r="BB18" i="3"/>
  <c r="BA18" i="3"/>
  <c r="AZ18" i="3"/>
  <c r="AY18" i="3"/>
  <c r="AO18" i="3"/>
  <c r="AS18" i="3" s="1"/>
  <c r="C18" i="3"/>
  <c r="B18" i="3"/>
  <c r="A18" i="3"/>
  <c r="BB17" i="3"/>
  <c r="BA17" i="3"/>
  <c r="AZ17" i="3"/>
  <c r="AY17" i="3"/>
  <c r="AR17" i="3"/>
  <c r="AO17" i="3"/>
  <c r="AQ17" i="3" s="1"/>
  <c r="C17" i="3"/>
  <c r="B17" i="3"/>
  <c r="A17" i="3"/>
  <c r="AB18" i="3" s="1"/>
  <c r="B50" i="15" s="1"/>
  <c r="BB16" i="3"/>
  <c r="BA16" i="3"/>
  <c r="AZ16" i="3"/>
  <c r="AY16" i="3"/>
  <c r="AS16" i="3"/>
  <c r="AP16" i="3"/>
  <c r="AT16" i="3" s="1"/>
  <c r="AO16" i="3"/>
  <c r="AR16" i="3" s="1"/>
  <c r="C16" i="3"/>
  <c r="B16" i="3"/>
  <c r="A16" i="3"/>
  <c r="AB17" i="3" s="1"/>
  <c r="B49" i="15" s="1"/>
  <c r="BB15" i="3"/>
  <c r="BA15" i="3"/>
  <c r="AZ15" i="3"/>
  <c r="AY15" i="3"/>
  <c r="AS15" i="3"/>
  <c r="AR15" i="3"/>
  <c r="AQ15" i="3"/>
  <c r="AO15" i="3"/>
  <c r="AP15" i="3" s="1"/>
  <c r="AT15" i="3" s="1"/>
  <c r="AB15" i="3"/>
  <c r="C15" i="3"/>
  <c r="B15" i="3"/>
  <c r="A15" i="3"/>
  <c r="AB16" i="3" s="1"/>
  <c r="B48" i="15" s="1"/>
  <c r="BB14" i="3"/>
  <c r="BA14" i="3"/>
  <c r="AZ14" i="3"/>
  <c r="AY14" i="3"/>
  <c r="AO14" i="3"/>
  <c r="AS14" i="3" s="1"/>
  <c r="C14" i="3"/>
  <c r="B14" i="3"/>
  <c r="A14" i="3"/>
  <c r="BB13" i="3"/>
  <c r="BA13" i="3"/>
  <c r="AZ13" i="3"/>
  <c r="AY13" i="3"/>
  <c r="AR13" i="3"/>
  <c r="AO13" i="3"/>
  <c r="AQ13" i="3" s="1"/>
  <c r="AB13" i="3"/>
  <c r="T13" i="3"/>
  <c r="R13" i="3"/>
  <c r="Q13" i="3"/>
  <c r="P13" i="3"/>
  <c r="C13" i="3"/>
  <c r="B13" i="3"/>
  <c r="A13" i="3"/>
  <c r="AB14" i="3" s="1"/>
  <c r="B46" i="15" s="1"/>
  <c r="BB12" i="3"/>
  <c r="BA12" i="3"/>
  <c r="AZ12" i="3"/>
  <c r="AY12" i="3"/>
  <c r="AO12" i="3"/>
  <c r="AS12" i="3" s="1"/>
  <c r="C12" i="3"/>
  <c r="B12" i="3"/>
  <c r="A12" i="3"/>
  <c r="BB11" i="3"/>
  <c r="BA11" i="3"/>
  <c r="AZ11" i="3"/>
  <c r="AY11" i="3"/>
  <c r="AR11" i="3"/>
  <c r="AO11" i="3"/>
  <c r="AQ11" i="3" s="1"/>
  <c r="AF11" i="3"/>
  <c r="AE11" i="3"/>
  <c r="C11" i="3"/>
  <c r="B11" i="3"/>
  <c r="A11" i="3"/>
  <c r="AB12" i="3" s="1"/>
  <c r="B44" i="15" s="1"/>
  <c r="BB10" i="3"/>
  <c r="BA10" i="3"/>
  <c r="AZ10" i="3"/>
  <c r="AQ9" i="3" s="1"/>
  <c r="AY10" i="3"/>
  <c r="AP9" i="3" s="1"/>
  <c r="AT10" i="3"/>
  <c r="AS10" i="3"/>
  <c r="AR10" i="3"/>
  <c r="AQ10" i="3"/>
  <c r="AP10" i="3"/>
  <c r="AO10" i="3"/>
  <c r="D10" i="3"/>
  <c r="C10" i="3"/>
  <c r="B10" i="3"/>
  <c r="AT9" i="3"/>
  <c r="AS9" i="3"/>
  <c r="AR9" i="3"/>
  <c r="AO8" i="3"/>
  <c r="A8" i="3"/>
  <c r="AE6" i="3"/>
  <c r="AD6" i="3"/>
  <c r="AC6" i="3"/>
  <c r="P6" i="3"/>
  <c r="O6" i="3"/>
  <c r="A6" i="3"/>
  <c r="AB5" i="3"/>
  <c r="M5" i="3"/>
  <c r="T4" i="3"/>
  <c r="R4" i="3"/>
  <c r="AD11" i="3" s="1"/>
  <c r="Q4" i="3"/>
  <c r="AC11" i="3" s="1"/>
  <c r="E3" i="3"/>
  <c r="Z1" i="3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A11" i="20"/>
  <c r="A13" i="20" s="1"/>
  <c r="A16" i="20" s="1"/>
  <c r="A17" i="20" s="1"/>
  <c r="A19" i="20" s="1"/>
  <c r="A21" i="20" s="1"/>
  <c r="A23" i="20" s="1"/>
  <c r="A25" i="20" s="1"/>
  <c r="A26" i="20" s="1"/>
  <c r="A28" i="20" s="1"/>
  <c r="A30" i="20" s="1"/>
  <c r="A33" i="20" s="1"/>
  <c r="A36" i="20" s="1"/>
  <c r="A37" i="20" s="1"/>
  <c r="A38" i="20" s="1"/>
  <c r="A40" i="20" s="1"/>
  <c r="A42" i="20" s="1"/>
  <c r="A43" i="20" s="1"/>
  <c r="A48" i="20" s="1"/>
  <c r="F10" i="20"/>
  <c r="F9" i="20"/>
  <c r="B66" i="15"/>
  <c r="B59" i="15"/>
  <c r="B58" i="15"/>
  <c r="B55" i="15"/>
  <c r="B51" i="15"/>
  <c r="B47" i="15"/>
  <c r="B45" i="15"/>
  <c r="A38" i="15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37" i="15"/>
  <c r="A36" i="15"/>
  <c r="H24" i="15"/>
  <c r="C24" i="15"/>
  <c r="D20" i="15"/>
  <c r="K693" i="4"/>
  <c r="S667" i="3" s="1"/>
  <c r="L692" i="4"/>
  <c r="K692" i="4"/>
  <c r="S666" i="3" s="1"/>
  <c r="L691" i="4"/>
  <c r="K691" i="4"/>
  <c r="S665" i="3" s="1"/>
  <c r="L690" i="4"/>
  <c r="K690" i="4"/>
  <c r="S664" i="3" s="1"/>
  <c r="L689" i="4"/>
  <c r="K689" i="4"/>
  <c r="S663" i="3" s="1"/>
  <c r="L688" i="4"/>
  <c r="K688" i="4"/>
  <c r="S662" i="3" s="1"/>
  <c r="L687" i="4"/>
  <c r="K687" i="4"/>
  <c r="S661" i="3" s="1"/>
  <c r="L686" i="4"/>
  <c r="K686" i="4"/>
  <c r="S660" i="3" s="1"/>
  <c r="L685" i="4"/>
  <c r="K685" i="4"/>
  <c r="S659" i="3" s="1"/>
  <c r="L684" i="4"/>
  <c r="K684" i="4"/>
  <c r="S658" i="3" s="1"/>
  <c r="L683" i="4"/>
  <c r="K683" i="4"/>
  <c r="S657" i="3" s="1"/>
  <c r="L682" i="4"/>
  <c r="K682" i="4"/>
  <c r="S656" i="3" s="1"/>
  <c r="L681" i="4"/>
  <c r="K681" i="4"/>
  <c r="S655" i="3" s="1"/>
  <c r="L680" i="4"/>
  <c r="K680" i="4"/>
  <c r="S654" i="3" s="1"/>
  <c r="L679" i="4"/>
  <c r="K679" i="4"/>
  <c r="S653" i="3" s="1"/>
  <c r="L678" i="4"/>
  <c r="K678" i="4"/>
  <c r="S652" i="3" s="1"/>
  <c r="L677" i="4"/>
  <c r="K677" i="4"/>
  <c r="S651" i="3" s="1"/>
  <c r="L676" i="4"/>
  <c r="K676" i="4"/>
  <c r="S650" i="3" s="1"/>
  <c r="L675" i="4"/>
  <c r="K675" i="4"/>
  <c r="S649" i="3" s="1"/>
  <c r="L674" i="4"/>
  <c r="K674" i="4"/>
  <c r="S648" i="3" s="1"/>
  <c r="K673" i="4"/>
  <c r="S647" i="3" s="1"/>
  <c r="L672" i="4"/>
  <c r="K672" i="4"/>
  <c r="S646" i="3" s="1"/>
  <c r="L671" i="4"/>
  <c r="K671" i="4"/>
  <c r="S645" i="3" s="1"/>
  <c r="L670" i="4"/>
  <c r="K670" i="4"/>
  <c r="S644" i="3" s="1"/>
  <c r="L669" i="4"/>
  <c r="K669" i="4"/>
  <c r="S643" i="3" s="1"/>
  <c r="L668" i="4"/>
  <c r="K668" i="4"/>
  <c r="S642" i="3" s="1"/>
  <c r="L667" i="4"/>
  <c r="K667" i="4"/>
  <c r="S641" i="3" s="1"/>
  <c r="L666" i="4"/>
  <c r="K666" i="4"/>
  <c r="S640" i="3" s="1"/>
  <c r="L660" i="4"/>
  <c r="K660" i="4"/>
  <c r="S634" i="3" s="1"/>
  <c r="L659" i="4"/>
  <c r="K659" i="4"/>
  <c r="S633" i="3" s="1"/>
  <c r="L658" i="4"/>
  <c r="K658" i="4"/>
  <c r="S632" i="3" s="1"/>
  <c r="L657" i="4"/>
  <c r="K657" i="4"/>
  <c r="S631" i="3" s="1"/>
  <c r="L656" i="4"/>
  <c r="K656" i="4"/>
  <c r="S630" i="3" s="1"/>
  <c r="L655" i="4"/>
  <c r="K655" i="4"/>
  <c r="S629" i="3" s="1"/>
  <c r="L654" i="4"/>
  <c r="K654" i="4"/>
  <c r="S628" i="3" s="1"/>
  <c r="L653" i="4"/>
  <c r="K653" i="4"/>
  <c r="S627" i="3" s="1"/>
  <c r="L652" i="4"/>
  <c r="K652" i="4"/>
  <c r="S626" i="3" s="1"/>
  <c r="L651" i="4"/>
  <c r="K651" i="4"/>
  <c r="S625" i="3" s="1"/>
  <c r="L650" i="4"/>
  <c r="K650" i="4"/>
  <c r="S624" i="3" s="1"/>
  <c r="L649" i="4"/>
  <c r="K649" i="4"/>
  <c r="S623" i="3" s="1"/>
  <c r="L648" i="4"/>
  <c r="K648" i="4"/>
  <c r="S622" i="3" s="1"/>
  <c r="L647" i="4"/>
  <c r="K647" i="4"/>
  <c r="S621" i="3" s="1"/>
  <c r="L646" i="4"/>
  <c r="K646" i="4"/>
  <c r="S620" i="3" s="1"/>
  <c r="L645" i="4"/>
  <c r="K645" i="4"/>
  <c r="S619" i="3" s="1"/>
  <c r="L644" i="4"/>
  <c r="K644" i="4"/>
  <c r="S618" i="3" s="1"/>
  <c r="L643" i="4"/>
  <c r="K643" i="4"/>
  <c r="S617" i="3" s="1"/>
  <c r="L642" i="4"/>
  <c r="K642" i="4"/>
  <c r="S616" i="3" s="1"/>
  <c r="L641" i="4"/>
  <c r="K641" i="4"/>
  <c r="S615" i="3" s="1"/>
  <c r="L640" i="4"/>
  <c r="K640" i="4"/>
  <c r="S614" i="3" s="1"/>
  <c r="L639" i="4"/>
  <c r="K639" i="4"/>
  <c r="S613" i="3" s="1"/>
  <c r="L638" i="4"/>
  <c r="K638" i="4"/>
  <c r="S612" i="3" s="1"/>
  <c r="L637" i="4"/>
  <c r="K637" i="4"/>
  <c r="S611" i="3" s="1"/>
  <c r="L636" i="4"/>
  <c r="K636" i="4"/>
  <c r="S610" i="3" s="1"/>
  <c r="L635" i="4"/>
  <c r="K635" i="4"/>
  <c r="S609" i="3" s="1"/>
  <c r="L634" i="4"/>
  <c r="K634" i="4"/>
  <c r="S608" i="3" s="1"/>
  <c r="L633" i="4"/>
  <c r="K633" i="4"/>
  <c r="S607" i="3" s="1"/>
  <c r="L627" i="4"/>
  <c r="K627" i="4"/>
  <c r="S601" i="3" s="1"/>
  <c r="L626" i="4"/>
  <c r="K626" i="4"/>
  <c r="S600" i="3" s="1"/>
  <c r="L625" i="4"/>
  <c r="K625" i="4"/>
  <c r="S599" i="3" s="1"/>
  <c r="L624" i="4"/>
  <c r="K624" i="4"/>
  <c r="S598" i="3" s="1"/>
  <c r="L623" i="4"/>
  <c r="K623" i="4"/>
  <c r="S597" i="3" s="1"/>
  <c r="L622" i="4"/>
  <c r="K622" i="4"/>
  <c r="S596" i="3" s="1"/>
  <c r="L621" i="4"/>
  <c r="K621" i="4"/>
  <c r="S595" i="3" s="1"/>
  <c r="L620" i="4"/>
  <c r="K620" i="4"/>
  <c r="S594" i="3" s="1"/>
  <c r="L619" i="4"/>
  <c r="K619" i="4"/>
  <c r="S593" i="3" s="1"/>
  <c r="L618" i="4"/>
  <c r="K618" i="4"/>
  <c r="S592" i="3" s="1"/>
  <c r="L617" i="4"/>
  <c r="K617" i="4"/>
  <c r="S591" i="3" s="1"/>
  <c r="L616" i="4"/>
  <c r="K616" i="4"/>
  <c r="S590" i="3" s="1"/>
  <c r="L615" i="4"/>
  <c r="K615" i="4"/>
  <c r="S589" i="3" s="1"/>
  <c r="L614" i="4"/>
  <c r="K614" i="4"/>
  <c r="S588" i="3" s="1"/>
  <c r="L613" i="4"/>
  <c r="K613" i="4"/>
  <c r="S587" i="3" s="1"/>
  <c r="L612" i="4"/>
  <c r="K612" i="4"/>
  <c r="S586" i="3" s="1"/>
  <c r="L611" i="4"/>
  <c r="K611" i="4"/>
  <c r="S585" i="3" s="1"/>
  <c r="L610" i="4"/>
  <c r="K610" i="4"/>
  <c r="S584" i="3" s="1"/>
  <c r="L609" i="4"/>
  <c r="K609" i="4"/>
  <c r="S583" i="3" s="1"/>
  <c r="L608" i="4"/>
  <c r="K608" i="4"/>
  <c r="S582" i="3" s="1"/>
  <c r="L607" i="4"/>
  <c r="K607" i="4"/>
  <c r="S581" i="3" s="1"/>
  <c r="L606" i="4"/>
  <c r="K606" i="4"/>
  <c r="S580" i="3" s="1"/>
  <c r="L605" i="4"/>
  <c r="K605" i="4"/>
  <c r="S579" i="3" s="1"/>
  <c r="L604" i="4"/>
  <c r="K604" i="4"/>
  <c r="S578" i="3" s="1"/>
  <c r="L603" i="4"/>
  <c r="K603" i="4"/>
  <c r="S577" i="3" s="1"/>
  <c r="L602" i="4"/>
  <c r="K602" i="4"/>
  <c r="S576" i="3" s="1"/>
  <c r="L601" i="4"/>
  <c r="K601" i="4"/>
  <c r="S575" i="3" s="1"/>
  <c r="L600" i="4"/>
  <c r="K600" i="4"/>
  <c r="S574" i="3" s="1"/>
  <c r="L594" i="4"/>
  <c r="K594" i="4"/>
  <c r="S568" i="3" s="1"/>
  <c r="L593" i="4"/>
  <c r="K593" i="4"/>
  <c r="S567" i="3" s="1"/>
  <c r="L592" i="4"/>
  <c r="K592" i="4"/>
  <c r="S566" i="3" s="1"/>
  <c r="L591" i="4"/>
  <c r="K591" i="4"/>
  <c r="S565" i="3" s="1"/>
  <c r="L590" i="4"/>
  <c r="K590" i="4"/>
  <c r="S564" i="3" s="1"/>
  <c r="L589" i="4"/>
  <c r="K589" i="4"/>
  <c r="S563" i="3" s="1"/>
  <c r="L588" i="4"/>
  <c r="K588" i="4"/>
  <c r="S562" i="3" s="1"/>
  <c r="L587" i="4"/>
  <c r="K587" i="4"/>
  <c r="S561" i="3" s="1"/>
  <c r="L586" i="4"/>
  <c r="K586" i="4"/>
  <c r="S560" i="3" s="1"/>
  <c r="L585" i="4"/>
  <c r="K585" i="4"/>
  <c r="S559" i="3" s="1"/>
  <c r="L584" i="4"/>
  <c r="K584" i="4"/>
  <c r="S558" i="3" s="1"/>
  <c r="L583" i="4"/>
  <c r="K583" i="4"/>
  <c r="S557" i="3" s="1"/>
  <c r="L582" i="4"/>
  <c r="K582" i="4"/>
  <c r="S556" i="3" s="1"/>
  <c r="L581" i="4"/>
  <c r="K581" i="4"/>
  <c r="S555" i="3" s="1"/>
  <c r="L580" i="4"/>
  <c r="K580" i="4"/>
  <c r="S554" i="3" s="1"/>
  <c r="L579" i="4"/>
  <c r="K579" i="4"/>
  <c r="S553" i="3" s="1"/>
  <c r="L578" i="4"/>
  <c r="K578" i="4"/>
  <c r="S552" i="3" s="1"/>
  <c r="L577" i="4"/>
  <c r="K577" i="4"/>
  <c r="S551" i="3" s="1"/>
  <c r="L576" i="4"/>
  <c r="K576" i="4"/>
  <c r="S550" i="3" s="1"/>
  <c r="L575" i="4"/>
  <c r="K575" i="4"/>
  <c r="S549" i="3" s="1"/>
  <c r="L574" i="4"/>
  <c r="K574" i="4"/>
  <c r="S548" i="3" s="1"/>
  <c r="L573" i="4"/>
  <c r="K573" i="4"/>
  <c r="S547" i="3" s="1"/>
  <c r="L572" i="4"/>
  <c r="K572" i="4"/>
  <c r="S546" i="3" s="1"/>
  <c r="L571" i="4"/>
  <c r="K571" i="4"/>
  <c r="S545" i="3" s="1"/>
  <c r="L570" i="4"/>
  <c r="K570" i="4"/>
  <c r="S544" i="3" s="1"/>
  <c r="L569" i="4"/>
  <c r="K569" i="4"/>
  <c r="S543" i="3" s="1"/>
  <c r="L568" i="4"/>
  <c r="K568" i="4"/>
  <c r="S542" i="3" s="1"/>
  <c r="L567" i="4"/>
  <c r="K567" i="4"/>
  <c r="S541" i="3" s="1"/>
  <c r="L561" i="4"/>
  <c r="K561" i="4"/>
  <c r="S535" i="3" s="1"/>
  <c r="L560" i="4"/>
  <c r="K560" i="4"/>
  <c r="S534" i="3" s="1"/>
  <c r="L559" i="4"/>
  <c r="K559" i="4"/>
  <c r="S533" i="3" s="1"/>
  <c r="L558" i="4"/>
  <c r="K558" i="4"/>
  <c r="S532" i="3" s="1"/>
  <c r="L557" i="4"/>
  <c r="K557" i="4"/>
  <c r="S531" i="3" s="1"/>
  <c r="L556" i="4"/>
  <c r="K556" i="4"/>
  <c r="S530" i="3" s="1"/>
  <c r="L555" i="4"/>
  <c r="K555" i="4"/>
  <c r="S529" i="3" s="1"/>
  <c r="L554" i="4"/>
  <c r="K554" i="4"/>
  <c r="S528" i="3" s="1"/>
  <c r="L553" i="4"/>
  <c r="K553" i="4"/>
  <c r="S527" i="3" s="1"/>
  <c r="L552" i="4"/>
  <c r="K552" i="4"/>
  <c r="S526" i="3" s="1"/>
  <c r="L551" i="4"/>
  <c r="K551" i="4"/>
  <c r="S525" i="3" s="1"/>
  <c r="L550" i="4"/>
  <c r="K550" i="4"/>
  <c r="S524" i="3" s="1"/>
  <c r="L549" i="4"/>
  <c r="K549" i="4"/>
  <c r="S523" i="3" s="1"/>
  <c r="L548" i="4"/>
  <c r="K548" i="4"/>
  <c r="S522" i="3" s="1"/>
  <c r="L547" i="4"/>
  <c r="K547" i="4"/>
  <c r="S521" i="3" s="1"/>
  <c r="L546" i="4"/>
  <c r="K546" i="4"/>
  <c r="S520" i="3" s="1"/>
  <c r="L545" i="4"/>
  <c r="K545" i="4"/>
  <c r="S519" i="3" s="1"/>
  <c r="L544" i="4"/>
  <c r="K544" i="4"/>
  <c r="S518" i="3" s="1"/>
  <c r="L543" i="4"/>
  <c r="K543" i="4"/>
  <c r="S517" i="3" s="1"/>
  <c r="L542" i="4"/>
  <c r="K542" i="4"/>
  <c r="S516" i="3" s="1"/>
  <c r="L541" i="4"/>
  <c r="K541" i="4"/>
  <c r="S515" i="3" s="1"/>
  <c r="L540" i="4"/>
  <c r="K540" i="4"/>
  <c r="S514" i="3" s="1"/>
  <c r="L539" i="4"/>
  <c r="K539" i="4"/>
  <c r="S513" i="3" s="1"/>
  <c r="L538" i="4"/>
  <c r="K538" i="4"/>
  <c r="S512" i="3" s="1"/>
  <c r="L537" i="4"/>
  <c r="K537" i="4"/>
  <c r="S511" i="3" s="1"/>
  <c r="L536" i="4"/>
  <c r="K536" i="4"/>
  <c r="S510" i="3" s="1"/>
  <c r="L535" i="4"/>
  <c r="K535" i="4"/>
  <c r="S509" i="3" s="1"/>
  <c r="L534" i="4"/>
  <c r="K534" i="4"/>
  <c r="S508" i="3" s="1"/>
  <c r="L528" i="4"/>
  <c r="K528" i="4"/>
  <c r="S502" i="3" s="1"/>
  <c r="L527" i="4"/>
  <c r="K527" i="4"/>
  <c r="S501" i="3" s="1"/>
  <c r="L526" i="4"/>
  <c r="K526" i="4"/>
  <c r="S500" i="3" s="1"/>
  <c r="L525" i="4"/>
  <c r="K525" i="4"/>
  <c r="S499" i="3" s="1"/>
  <c r="L524" i="4"/>
  <c r="K524" i="4"/>
  <c r="S498" i="3" s="1"/>
  <c r="L523" i="4"/>
  <c r="K523" i="4"/>
  <c r="S497" i="3" s="1"/>
  <c r="L522" i="4"/>
  <c r="K522" i="4"/>
  <c r="S496" i="3" s="1"/>
  <c r="L521" i="4"/>
  <c r="K521" i="4"/>
  <c r="S495" i="3" s="1"/>
  <c r="L520" i="4"/>
  <c r="K520" i="4"/>
  <c r="S494" i="3" s="1"/>
  <c r="L519" i="4"/>
  <c r="K519" i="4"/>
  <c r="S493" i="3" s="1"/>
  <c r="L518" i="4"/>
  <c r="K518" i="4"/>
  <c r="S492" i="3" s="1"/>
  <c r="L517" i="4"/>
  <c r="K517" i="4"/>
  <c r="S491" i="3" s="1"/>
  <c r="L516" i="4"/>
  <c r="K516" i="4"/>
  <c r="S490" i="3" s="1"/>
  <c r="L515" i="4"/>
  <c r="K515" i="4"/>
  <c r="S489" i="3" s="1"/>
  <c r="L514" i="4"/>
  <c r="K514" i="4"/>
  <c r="S488" i="3" s="1"/>
  <c r="L513" i="4"/>
  <c r="K513" i="4"/>
  <c r="S487" i="3" s="1"/>
  <c r="L512" i="4"/>
  <c r="K512" i="4"/>
  <c r="S486" i="3" s="1"/>
  <c r="L511" i="4"/>
  <c r="K511" i="4"/>
  <c r="S485" i="3" s="1"/>
  <c r="L510" i="4"/>
  <c r="K510" i="4"/>
  <c r="S484" i="3" s="1"/>
  <c r="L509" i="4"/>
  <c r="K509" i="4"/>
  <c r="S483" i="3" s="1"/>
  <c r="L508" i="4"/>
  <c r="K508" i="4"/>
  <c r="S482" i="3" s="1"/>
  <c r="L507" i="4"/>
  <c r="K507" i="4"/>
  <c r="S481" i="3" s="1"/>
  <c r="L506" i="4"/>
  <c r="K506" i="4"/>
  <c r="S480" i="3" s="1"/>
  <c r="L505" i="4"/>
  <c r="K505" i="4"/>
  <c r="S479" i="3" s="1"/>
  <c r="L504" i="4"/>
  <c r="K504" i="4"/>
  <c r="S478" i="3" s="1"/>
  <c r="L503" i="4"/>
  <c r="K503" i="4"/>
  <c r="S477" i="3" s="1"/>
  <c r="L502" i="4"/>
  <c r="K502" i="4"/>
  <c r="S476" i="3" s="1"/>
  <c r="L501" i="4"/>
  <c r="K501" i="4"/>
  <c r="S475" i="3" s="1"/>
  <c r="L495" i="4"/>
  <c r="K495" i="4"/>
  <c r="S469" i="3" s="1"/>
  <c r="L494" i="4"/>
  <c r="K494" i="4"/>
  <c r="S468" i="3" s="1"/>
  <c r="L493" i="4"/>
  <c r="K493" i="4"/>
  <c r="S467" i="3" s="1"/>
  <c r="L492" i="4"/>
  <c r="K492" i="4"/>
  <c r="S466" i="3" s="1"/>
  <c r="L491" i="4"/>
  <c r="K491" i="4"/>
  <c r="S465" i="3" s="1"/>
  <c r="L490" i="4"/>
  <c r="K490" i="4"/>
  <c r="S464" i="3" s="1"/>
  <c r="L489" i="4"/>
  <c r="K489" i="4"/>
  <c r="S463" i="3" s="1"/>
  <c r="L488" i="4"/>
  <c r="K488" i="4"/>
  <c r="S462" i="3" s="1"/>
  <c r="L487" i="4"/>
  <c r="K487" i="4"/>
  <c r="S461" i="3" s="1"/>
  <c r="L486" i="4"/>
  <c r="K486" i="4"/>
  <c r="S460" i="3" s="1"/>
  <c r="L485" i="4"/>
  <c r="K485" i="4"/>
  <c r="S459" i="3" s="1"/>
  <c r="L484" i="4"/>
  <c r="K484" i="4"/>
  <c r="S458" i="3" s="1"/>
  <c r="L483" i="4"/>
  <c r="K483" i="4"/>
  <c r="S457" i="3" s="1"/>
  <c r="L482" i="4"/>
  <c r="K482" i="4"/>
  <c r="S456" i="3" s="1"/>
  <c r="L481" i="4"/>
  <c r="K481" i="4"/>
  <c r="S455" i="3" s="1"/>
  <c r="L480" i="4"/>
  <c r="K480" i="4"/>
  <c r="S454" i="3" s="1"/>
  <c r="L479" i="4"/>
  <c r="K479" i="4"/>
  <c r="S453" i="3" s="1"/>
  <c r="L478" i="4"/>
  <c r="K478" i="4"/>
  <c r="S452" i="3" s="1"/>
  <c r="L477" i="4"/>
  <c r="K477" i="4"/>
  <c r="S451" i="3" s="1"/>
  <c r="L476" i="4"/>
  <c r="K476" i="4"/>
  <c r="S450" i="3" s="1"/>
  <c r="L475" i="4"/>
  <c r="K475" i="4"/>
  <c r="S449" i="3" s="1"/>
  <c r="L474" i="4"/>
  <c r="K474" i="4"/>
  <c r="S448" i="3" s="1"/>
  <c r="L473" i="4"/>
  <c r="K473" i="4"/>
  <c r="S447" i="3" s="1"/>
  <c r="L472" i="4"/>
  <c r="K472" i="4"/>
  <c r="S446" i="3" s="1"/>
  <c r="L471" i="4"/>
  <c r="K471" i="4"/>
  <c r="S445" i="3" s="1"/>
  <c r="L470" i="4"/>
  <c r="K470" i="4"/>
  <c r="S444" i="3" s="1"/>
  <c r="L469" i="4"/>
  <c r="K469" i="4"/>
  <c r="S443" i="3" s="1"/>
  <c r="L468" i="4"/>
  <c r="K468" i="4"/>
  <c r="S442" i="3" s="1"/>
  <c r="L462" i="4"/>
  <c r="K462" i="4"/>
  <c r="S436" i="3" s="1"/>
  <c r="L461" i="4"/>
  <c r="K461" i="4"/>
  <c r="S435" i="3" s="1"/>
  <c r="L460" i="4"/>
  <c r="K460" i="4"/>
  <c r="S434" i="3" s="1"/>
  <c r="L459" i="4"/>
  <c r="K459" i="4"/>
  <c r="S433" i="3" s="1"/>
  <c r="L458" i="4"/>
  <c r="K458" i="4"/>
  <c r="S432" i="3" s="1"/>
  <c r="L457" i="4"/>
  <c r="K457" i="4"/>
  <c r="S431" i="3" s="1"/>
  <c r="L456" i="4"/>
  <c r="K456" i="4"/>
  <c r="S430" i="3" s="1"/>
  <c r="L455" i="4"/>
  <c r="K455" i="4"/>
  <c r="S429" i="3" s="1"/>
  <c r="L454" i="4"/>
  <c r="K454" i="4"/>
  <c r="S428" i="3" s="1"/>
  <c r="L453" i="4"/>
  <c r="K453" i="4"/>
  <c r="S427" i="3" s="1"/>
  <c r="L452" i="4"/>
  <c r="K452" i="4"/>
  <c r="S426" i="3" s="1"/>
  <c r="L451" i="4"/>
  <c r="K451" i="4"/>
  <c r="S425" i="3" s="1"/>
  <c r="L450" i="4"/>
  <c r="K450" i="4"/>
  <c r="S424" i="3" s="1"/>
  <c r="L449" i="4"/>
  <c r="K449" i="4"/>
  <c r="S423" i="3" s="1"/>
  <c r="L448" i="4"/>
  <c r="K448" i="4"/>
  <c r="S422" i="3" s="1"/>
  <c r="L447" i="4"/>
  <c r="K447" i="4"/>
  <c r="S421" i="3" s="1"/>
  <c r="L446" i="4"/>
  <c r="K446" i="4"/>
  <c r="S420" i="3" s="1"/>
  <c r="L445" i="4"/>
  <c r="K445" i="4"/>
  <c r="S419" i="3" s="1"/>
  <c r="L444" i="4"/>
  <c r="K444" i="4"/>
  <c r="S418" i="3" s="1"/>
  <c r="L443" i="4"/>
  <c r="K443" i="4"/>
  <c r="S417" i="3" s="1"/>
  <c r="L442" i="4"/>
  <c r="K442" i="4"/>
  <c r="S416" i="3" s="1"/>
  <c r="L441" i="4"/>
  <c r="K441" i="4"/>
  <c r="S415" i="3" s="1"/>
  <c r="L440" i="4"/>
  <c r="K440" i="4"/>
  <c r="S414" i="3" s="1"/>
  <c r="L439" i="4"/>
  <c r="K439" i="4"/>
  <c r="S413" i="3" s="1"/>
  <c r="L438" i="4"/>
  <c r="K438" i="4"/>
  <c r="S412" i="3" s="1"/>
  <c r="L437" i="4"/>
  <c r="K437" i="4"/>
  <c r="S411" i="3" s="1"/>
  <c r="L436" i="4"/>
  <c r="K436" i="4"/>
  <c r="S410" i="3" s="1"/>
  <c r="L435" i="4"/>
  <c r="K435" i="4"/>
  <c r="S409" i="3" s="1"/>
  <c r="L429" i="4"/>
  <c r="K429" i="4"/>
  <c r="S403" i="3" s="1"/>
  <c r="L428" i="4"/>
  <c r="K428" i="4"/>
  <c r="S402" i="3" s="1"/>
  <c r="L427" i="4"/>
  <c r="K427" i="4"/>
  <c r="S401" i="3" s="1"/>
  <c r="L426" i="4"/>
  <c r="K426" i="4"/>
  <c r="S400" i="3" s="1"/>
  <c r="L425" i="4"/>
  <c r="K425" i="4"/>
  <c r="S399" i="3" s="1"/>
  <c r="L424" i="4"/>
  <c r="K424" i="4"/>
  <c r="S398" i="3" s="1"/>
  <c r="L423" i="4"/>
  <c r="K423" i="4"/>
  <c r="S397" i="3" s="1"/>
  <c r="L422" i="4"/>
  <c r="K422" i="4"/>
  <c r="S396" i="3" s="1"/>
  <c r="L421" i="4"/>
  <c r="K421" i="4"/>
  <c r="S395" i="3" s="1"/>
  <c r="L420" i="4"/>
  <c r="K420" i="4"/>
  <c r="S394" i="3" s="1"/>
  <c r="L419" i="4"/>
  <c r="K419" i="4"/>
  <c r="S393" i="3" s="1"/>
  <c r="L418" i="4"/>
  <c r="K418" i="4"/>
  <c r="S392" i="3" s="1"/>
  <c r="L417" i="4"/>
  <c r="K417" i="4"/>
  <c r="S391" i="3" s="1"/>
  <c r="L416" i="4"/>
  <c r="K416" i="4"/>
  <c r="S390" i="3" s="1"/>
  <c r="L415" i="4"/>
  <c r="K415" i="4"/>
  <c r="S389" i="3" s="1"/>
  <c r="L414" i="4"/>
  <c r="K414" i="4"/>
  <c r="S388" i="3" s="1"/>
  <c r="L413" i="4"/>
  <c r="K413" i="4"/>
  <c r="S387" i="3" s="1"/>
  <c r="L412" i="4"/>
  <c r="K412" i="4"/>
  <c r="S386" i="3" s="1"/>
  <c r="L411" i="4"/>
  <c r="K411" i="4"/>
  <c r="S385" i="3" s="1"/>
  <c r="L410" i="4"/>
  <c r="K410" i="4"/>
  <c r="S384" i="3" s="1"/>
  <c r="L409" i="4"/>
  <c r="K409" i="4"/>
  <c r="S383" i="3" s="1"/>
  <c r="L408" i="4"/>
  <c r="K408" i="4"/>
  <c r="S382" i="3" s="1"/>
  <c r="L407" i="4"/>
  <c r="K407" i="4"/>
  <c r="S381" i="3" s="1"/>
  <c r="L406" i="4"/>
  <c r="K406" i="4"/>
  <c r="S380" i="3" s="1"/>
  <c r="L405" i="4"/>
  <c r="K405" i="4"/>
  <c r="S379" i="3" s="1"/>
  <c r="L404" i="4"/>
  <c r="K404" i="4"/>
  <c r="S378" i="3" s="1"/>
  <c r="L403" i="4"/>
  <c r="K403" i="4"/>
  <c r="S377" i="3" s="1"/>
  <c r="L402" i="4"/>
  <c r="K402" i="4"/>
  <c r="S376" i="3" s="1"/>
  <c r="L396" i="4"/>
  <c r="K396" i="4"/>
  <c r="S370" i="3" s="1"/>
  <c r="L395" i="4"/>
  <c r="K395" i="4"/>
  <c r="S369" i="3" s="1"/>
  <c r="L394" i="4"/>
  <c r="K394" i="4"/>
  <c r="S368" i="3" s="1"/>
  <c r="L393" i="4"/>
  <c r="K393" i="4"/>
  <c r="S367" i="3" s="1"/>
  <c r="L392" i="4"/>
  <c r="K392" i="4"/>
  <c r="S366" i="3" s="1"/>
  <c r="L391" i="4"/>
  <c r="K391" i="4"/>
  <c r="S365" i="3" s="1"/>
  <c r="L390" i="4"/>
  <c r="K390" i="4"/>
  <c r="S364" i="3" s="1"/>
  <c r="L389" i="4"/>
  <c r="K389" i="4"/>
  <c r="S363" i="3" s="1"/>
  <c r="L388" i="4"/>
  <c r="K388" i="4"/>
  <c r="S362" i="3" s="1"/>
  <c r="L387" i="4"/>
  <c r="K387" i="4"/>
  <c r="S361" i="3" s="1"/>
  <c r="L386" i="4"/>
  <c r="K386" i="4"/>
  <c r="S360" i="3" s="1"/>
  <c r="L385" i="4"/>
  <c r="K385" i="4"/>
  <c r="S359" i="3" s="1"/>
  <c r="L384" i="4"/>
  <c r="K384" i="4"/>
  <c r="S358" i="3" s="1"/>
  <c r="L383" i="4"/>
  <c r="K383" i="4"/>
  <c r="S357" i="3" s="1"/>
  <c r="L382" i="4"/>
  <c r="K382" i="4"/>
  <c r="S356" i="3" s="1"/>
  <c r="L381" i="4"/>
  <c r="K381" i="4"/>
  <c r="S355" i="3" s="1"/>
  <c r="K380" i="4"/>
  <c r="S354" i="3" s="1"/>
  <c r="L379" i="4"/>
  <c r="K379" i="4"/>
  <c r="S353" i="3" s="1"/>
  <c r="L378" i="4"/>
  <c r="K378" i="4"/>
  <c r="S352" i="3" s="1"/>
  <c r="L377" i="4"/>
  <c r="K377" i="4"/>
  <c r="S351" i="3" s="1"/>
  <c r="L376" i="4"/>
  <c r="K376" i="4"/>
  <c r="S350" i="3" s="1"/>
  <c r="L375" i="4"/>
  <c r="K375" i="4"/>
  <c r="S349" i="3" s="1"/>
  <c r="L374" i="4"/>
  <c r="K374" i="4"/>
  <c r="S348" i="3" s="1"/>
  <c r="L373" i="4"/>
  <c r="K373" i="4"/>
  <c r="S347" i="3" s="1"/>
  <c r="L372" i="4"/>
  <c r="K372" i="4"/>
  <c r="S346" i="3" s="1"/>
  <c r="L371" i="4"/>
  <c r="K371" i="4"/>
  <c r="S345" i="3" s="1"/>
  <c r="L370" i="4"/>
  <c r="K370" i="4"/>
  <c r="S344" i="3" s="1"/>
  <c r="L369" i="4"/>
  <c r="K369" i="4"/>
  <c r="S343" i="3" s="1"/>
  <c r="L363" i="4"/>
  <c r="K363" i="4"/>
  <c r="S337" i="3" s="1"/>
  <c r="L362" i="4"/>
  <c r="K362" i="4"/>
  <c r="S336" i="3" s="1"/>
  <c r="L361" i="4"/>
  <c r="K361" i="4"/>
  <c r="S335" i="3" s="1"/>
  <c r="L360" i="4"/>
  <c r="K360" i="4"/>
  <c r="S334" i="3" s="1"/>
  <c r="L359" i="4"/>
  <c r="K359" i="4"/>
  <c r="S333" i="3" s="1"/>
  <c r="L358" i="4"/>
  <c r="K358" i="4"/>
  <c r="S332" i="3" s="1"/>
  <c r="L357" i="4"/>
  <c r="K357" i="4"/>
  <c r="S331" i="3" s="1"/>
  <c r="L356" i="4"/>
  <c r="K356" i="4"/>
  <c r="S330" i="3" s="1"/>
  <c r="L355" i="4"/>
  <c r="K355" i="4"/>
  <c r="S329" i="3" s="1"/>
  <c r="L354" i="4"/>
  <c r="K354" i="4"/>
  <c r="S328" i="3" s="1"/>
  <c r="L353" i="4"/>
  <c r="K353" i="4"/>
  <c r="S327" i="3" s="1"/>
  <c r="L352" i="4"/>
  <c r="K352" i="4"/>
  <c r="S326" i="3" s="1"/>
  <c r="L351" i="4"/>
  <c r="K351" i="4"/>
  <c r="S325" i="3" s="1"/>
  <c r="L350" i="4"/>
  <c r="K350" i="4"/>
  <c r="S324" i="3" s="1"/>
  <c r="L349" i="4"/>
  <c r="K349" i="4"/>
  <c r="S323" i="3" s="1"/>
  <c r="L348" i="4"/>
  <c r="K348" i="4"/>
  <c r="S322" i="3" s="1"/>
  <c r="L347" i="4"/>
  <c r="K347" i="4"/>
  <c r="S321" i="3" s="1"/>
  <c r="L346" i="4"/>
  <c r="K346" i="4"/>
  <c r="S320" i="3" s="1"/>
  <c r="L345" i="4"/>
  <c r="K345" i="4"/>
  <c r="S319" i="3" s="1"/>
  <c r="L344" i="4"/>
  <c r="K344" i="4"/>
  <c r="S318" i="3" s="1"/>
  <c r="L343" i="4"/>
  <c r="K343" i="4"/>
  <c r="S317" i="3" s="1"/>
  <c r="L342" i="4"/>
  <c r="K342" i="4"/>
  <c r="S316" i="3" s="1"/>
  <c r="L341" i="4"/>
  <c r="K341" i="4"/>
  <c r="S315" i="3" s="1"/>
  <c r="L340" i="4"/>
  <c r="K340" i="4"/>
  <c r="S314" i="3" s="1"/>
  <c r="L339" i="4"/>
  <c r="K339" i="4"/>
  <c r="S313" i="3" s="1"/>
  <c r="L338" i="4"/>
  <c r="K338" i="4"/>
  <c r="S312" i="3" s="1"/>
  <c r="L337" i="4"/>
  <c r="K337" i="4"/>
  <c r="S311" i="3" s="1"/>
  <c r="L336" i="4"/>
  <c r="K336" i="4"/>
  <c r="S310" i="3" s="1"/>
  <c r="L330" i="4"/>
  <c r="K330" i="4"/>
  <c r="S304" i="3" s="1"/>
  <c r="L329" i="4"/>
  <c r="K329" i="4"/>
  <c r="S303" i="3" s="1"/>
  <c r="L328" i="4"/>
  <c r="K328" i="4"/>
  <c r="S302" i="3" s="1"/>
  <c r="L327" i="4"/>
  <c r="K327" i="4"/>
  <c r="S301" i="3" s="1"/>
  <c r="L326" i="4"/>
  <c r="K326" i="4"/>
  <c r="S300" i="3" s="1"/>
  <c r="L325" i="4"/>
  <c r="K325" i="4"/>
  <c r="S299" i="3" s="1"/>
  <c r="L324" i="4"/>
  <c r="K324" i="4"/>
  <c r="S298" i="3" s="1"/>
  <c r="L323" i="4"/>
  <c r="K323" i="4"/>
  <c r="S297" i="3" s="1"/>
  <c r="L322" i="4"/>
  <c r="K322" i="4"/>
  <c r="S296" i="3" s="1"/>
  <c r="L321" i="4"/>
  <c r="K321" i="4"/>
  <c r="S295" i="3" s="1"/>
  <c r="L320" i="4"/>
  <c r="K320" i="4"/>
  <c r="S294" i="3" s="1"/>
  <c r="L319" i="4"/>
  <c r="K319" i="4"/>
  <c r="S293" i="3" s="1"/>
  <c r="L318" i="4"/>
  <c r="K318" i="4"/>
  <c r="S292" i="3" s="1"/>
  <c r="L317" i="4"/>
  <c r="K317" i="4"/>
  <c r="S291" i="3" s="1"/>
  <c r="L316" i="4"/>
  <c r="K316" i="4"/>
  <c r="S290" i="3" s="1"/>
  <c r="L315" i="4"/>
  <c r="K315" i="4"/>
  <c r="S289" i="3" s="1"/>
  <c r="L314" i="4"/>
  <c r="K314" i="4"/>
  <c r="S288" i="3" s="1"/>
  <c r="L313" i="4"/>
  <c r="K313" i="4"/>
  <c r="S287" i="3" s="1"/>
  <c r="L312" i="4"/>
  <c r="K312" i="4"/>
  <c r="S286" i="3" s="1"/>
  <c r="L311" i="4"/>
  <c r="K311" i="4"/>
  <c r="S285" i="3" s="1"/>
  <c r="L310" i="4"/>
  <c r="K310" i="4"/>
  <c r="S284" i="3" s="1"/>
  <c r="L309" i="4"/>
  <c r="K309" i="4"/>
  <c r="S283" i="3" s="1"/>
  <c r="L308" i="4"/>
  <c r="K308" i="4"/>
  <c r="S282" i="3" s="1"/>
  <c r="L307" i="4"/>
  <c r="K307" i="4"/>
  <c r="S281" i="3" s="1"/>
  <c r="L306" i="4"/>
  <c r="K306" i="4"/>
  <c r="S280" i="3" s="1"/>
  <c r="L305" i="4"/>
  <c r="K305" i="4"/>
  <c r="S279" i="3" s="1"/>
  <c r="L304" i="4"/>
  <c r="K304" i="4"/>
  <c r="S278" i="3" s="1"/>
  <c r="L303" i="4"/>
  <c r="K303" i="4"/>
  <c r="S277" i="3" s="1"/>
  <c r="L297" i="4"/>
  <c r="K297" i="4"/>
  <c r="S271" i="3" s="1"/>
  <c r="L296" i="4"/>
  <c r="K296" i="4"/>
  <c r="S270" i="3" s="1"/>
  <c r="L295" i="4"/>
  <c r="K295" i="4"/>
  <c r="S269" i="3" s="1"/>
  <c r="L294" i="4"/>
  <c r="K294" i="4"/>
  <c r="S268" i="3" s="1"/>
  <c r="L293" i="4"/>
  <c r="K293" i="4"/>
  <c r="S267" i="3" s="1"/>
  <c r="L292" i="4"/>
  <c r="K292" i="4"/>
  <c r="S266" i="3" s="1"/>
  <c r="L291" i="4"/>
  <c r="K291" i="4"/>
  <c r="S265" i="3" s="1"/>
  <c r="L290" i="4"/>
  <c r="K290" i="4"/>
  <c r="S264" i="3" s="1"/>
  <c r="L289" i="4"/>
  <c r="K289" i="4"/>
  <c r="S263" i="3" s="1"/>
  <c r="L288" i="4"/>
  <c r="K288" i="4"/>
  <c r="S262" i="3" s="1"/>
  <c r="L287" i="4"/>
  <c r="K287" i="4"/>
  <c r="S261" i="3" s="1"/>
  <c r="L286" i="4"/>
  <c r="K286" i="4"/>
  <c r="S260" i="3" s="1"/>
  <c r="L285" i="4"/>
  <c r="K285" i="4"/>
  <c r="S259" i="3" s="1"/>
  <c r="L284" i="4"/>
  <c r="K284" i="4"/>
  <c r="S258" i="3" s="1"/>
  <c r="L283" i="4"/>
  <c r="K283" i="4"/>
  <c r="S257" i="3" s="1"/>
  <c r="L282" i="4"/>
  <c r="K282" i="4"/>
  <c r="S256" i="3" s="1"/>
  <c r="L281" i="4"/>
  <c r="K281" i="4"/>
  <c r="S255" i="3" s="1"/>
  <c r="L280" i="4"/>
  <c r="K280" i="4"/>
  <c r="S254" i="3" s="1"/>
  <c r="L279" i="4"/>
  <c r="K279" i="4"/>
  <c r="S253" i="3" s="1"/>
  <c r="L278" i="4"/>
  <c r="K278" i="4"/>
  <c r="S252" i="3" s="1"/>
  <c r="L277" i="4"/>
  <c r="K277" i="4"/>
  <c r="S251" i="3" s="1"/>
  <c r="L276" i="4"/>
  <c r="K276" i="4"/>
  <c r="S250" i="3" s="1"/>
  <c r="L275" i="4"/>
  <c r="K275" i="4"/>
  <c r="S249" i="3" s="1"/>
  <c r="L274" i="4"/>
  <c r="K274" i="4"/>
  <c r="S248" i="3" s="1"/>
  <c r="L273" i="4"/>
  <c r="K273" i="4"/>
  <c r="S247" i="3" s="1"/>
  <c r="L272" i="4"/>
  <c r="K272" i="4"/>
  <c r="S246" i="3" s="1"/>
  <c r="L271" i="4"/>
  <c r="K271" i="4"/>
  <c r="S245" i="3" s="1"/>
  <c r="L270" i="4"/>
  <c r="K270" i="4"/>
  <c r="S244" i="3" s="1"/>
  <c r="L264" i="4"/>
  <c r="K264" i="4"/>
  <c r="S238" i="3" s="1"/>
  <c r="L263" i="4"/>
  <c r="K263" i="4"/>
  <c r="S237" i="3" s="1"/>
  <c r="L262" i="4"/>
  <c r="K262" i="4"/>
  <c r="S236" i="3" s="1"/>
  <c r="L261" i="4"/>
  <c r="K261" i="4"/>
  <c r="S235" i="3" s="1"/>
  <c r="L260" i="4"/>
  <c r="K260" i="4"/>
  <c r="S234" i="3" s="1"/>
  <c r="L259" i="4"/>
  <c r="K259" i="4"/>
  <c r="S233" i="3" s="1"/>
  <c r="L258" i="4"/>
  <c r="K258" i="4"/>
  <c r="S232" i="3" s="1"/>
  <c r="L257" i="4"/>
  <c r="K257" i="4"/>
  <c r="S231" i="3" s="1"/>
  <c r="L256" i="4"/>
  <c r="K256" i="4"/>
  <c r="S230" i="3" s="1"/>
  <c r="L255" i="4"/>
  <c r="K255" i="4"/>
  <c r="S229" i="3" s="1"/>
  <c r="L254" i="4"/>
  <c r="K254" i="4"/>
  <c r="S228" i="3" s="1"/>
  <c r="L253" i="4"/>
  <c r="K253" i="4"/>
  <c r="S227" i="3" s="1"/>
  <c r="L252" i="4"/>
  <c r="K252" i="4"/>
  <c r="S226" i="3" s="1"/>
  <c r="L251" i="4"/>
  <c r="K251" i="4"/>
  <c r="S225" i="3" s="1"/>
  <c r="L250" i="4"/>
  <c r="K250" i="4"/>
  <c r="S224" i="3" s="1"/>
  <c r="L249" i="4"/>
  <c r="K249" i="4"/>
  <c r="S223" i="3" s="1"/>
  <c r="L248" i="4"/>
  <c r="K248" i="4"/>
  <c r="S222" i="3" s="1"/>
  <c r="L247" i="4"/>
  <c r="K247" i="4"/>
  <c r="S221" i="3" s="1"/>
  <c r="L246" i="4"/>
  <c r="K246" i="4"/>
  <c r="S220" i="3" s="1"/>
  <c r="L245" i="4"/>
  <c r="K245" i="4"/>
  <c r="S219" i="3" s="1"/>
  <c r="L244" i="4"/>
  <c r="K244" i="4"/>
  <c r="S218" i="3" s="1"/>
  <c r="L243" i="4"/>
  <c r="K243" i="4"/>
  <c r="S217" i="3" s="1"/>
  <c r="L242" i="4"/>
  <c r="K242" i="4"/>
  <c r="S216" i="3" s="1"/>
  <c r="L241" i="4"/>
  <c r="K241" i="4"/>
  <c r="S215" i="3" s="1"/>
  <c r="L240" i="4"/>
  <c r="K240" i="4"/>
  <c r="S214" i="3" s="1"/>
  <c r="L239" i="4"/>
  <c r="K239" i="4"/>
  <c r="S213" i="3" s="1"/>
  <c r="L238" i="4"/>
  <c r="K238" i="4"/>
  <c r="S212" i="3" s="1"/>
  <c r="L237" i="4"/>
  <c r="K237" i="4"/>
  <c r="S211" i="3" s="1"/>
  <c r="L231" i="4"/>
  <c r="K231" i="4"/>
  <c r="S205" i="3" s="1"/>
  <c r="L230" i="4"/>
  <c r="K230" i="4"/>
  <c r="S204" i="3" s="1"/>
  <c r="L229" i="4"/>
  <c r="K229" i="4"/>
  <c r="S203" i="3" s="1"/>
  <c r="L228" i="4"/>
  <c r="K228" i="4"/>
  <c r="S202" i="3" s="1"/>
  <c r="L227" i="4"/>
  <c r="K227" i="4"/>
  <c r="S201" i="3" s="1"/>
  <c r="L226" i="4"/>
  <c r="K226" i="4"/>
  <c r="S200" i="3" s="1"/>
  <c r="L225" i="4"/>
  <c r="K225" i="4"/>
  <c r="S199" i="3" s="1"/>
  <c r="L224" i="4"/>
  <c r="K224" i="4"/>
  <c r="S198" i="3" s="1"/>
  <c r="L223" i="4"/>
  <c r="K223" i="4"/>
  <c r="S197" i="3" s="1"/>
  <c r="L222" i="4"/>
  <c r="K222" i="4"/>
  <c r="S196" i="3" s="1"/>
  <c r="L221" i="4"/>
  <c r="K221" i="4"/>
  <c r="S195" i="3" s="1"/>
  <c r="L220" i="4"/>
  <c r="K220" i="4"/>
  <c r="S194" i="3" s="1"/>
  <c r="L219" i="4"/>
  <c r="K219" i="4"/>
  <c r="S193" i="3" s="1"/>
  <c r="L218" i="4"/>
  <c r="K218" i="4"/>
  <c r="S192" i="3" s="1"/>
  <c r="L217" i="4"/>
  <c r="K217" i="4"/>
  <c r="S191" i="3" s="1"/>
  <c r="L216" i="4"/>
  <c r="K216" i="4"/>
  <c r="S190" i="3" s="1"/>
  <c r="L215" i="4"/>
  <c r="K215" i="4"/>
  <c r="S189" i="3" s="1"/>
  <c r="L214" i="4"/>
  <c r="K214" i="4"/>
  <c r="S188" i="3" s="1"/>
  <c r="L213" i="4"/>
  <c r="K213" i="4"/>
  <c r="S187" i="3" s="1"/>
  <c r="L212" i="4"/>
  <c r="K212" i="4"/>
  <c r="S186" i="3" s="1"/>
  <c r="L211" i="4"/>
  <c r="K211" i="4"/>
  <c r="S185" i="3" s="1"/>
  <c r="L210" i="4"/>
  <c r="K210" i="4"/>
  <c r="S184" i="3" s="1"/>
  <c r="L209" i="4"/>
  <c r="K209" i="4"/>
  <c r="S183" i="3" s="1"/>
  <c r="L208" i="4"/>
  <c r="K208" i="4"/>
  <c r="S182" i="3" s="1"/>
  <c r="L207" i="4"/>
  <c r="K207" i="4"/>
  <c r="S181" i="3" s="1"/>
  <c r="L206" i="4"/>
  <c r="K206" i="4"/>
  <c r="S180" i="3" s="1"/>
  <c r="L205" i="4"/>
  <c r="K205" i="4"/>
  <c r="S179" i="3" s="1"/>
  <c r="L204" i="4"/>
  <c r="K204" i="4"/>
  <c r="S178" i="3" s="1"/>
  <c r="L198" i="4"/>
  <c r="K198" i="4"/>
  <c r="S172" i="3" s="1"/>
  <c r="L197" i="4"/>
  <c r="K197" i="4"/>
  <c r="S171" i="3" s="1"/>
  <c r="L196" i="4"/>
  <c r="K196" i="4"/>
  <c r="S170" i="3" s="1"/>
  <c r="L195" i="4"/>
  <c r="K195" i="4"/>
  <c r="S169" i="3" s="1"/>
  <c r="L194" i="4"/>
  <c r="K194" i="4"/>
  <c r="S168" i="3" s="1"/>
  <c r="L193" i="4"/>
  <c r="K193" i="4"/>
  <c r="S167" i="3" s="1"/>
  <c r="L192" i="4"/>
  <c r="K192" i="4"/>
  <c r="S166" i="3" s="1"/>
  <c r="L191" i="4"/>
  <c r="K191" i="4"/>
  <c r="S165" i="3" s="1"/>
  <c r="L190" i="4"/>
  <c r="K190" i="4"/>
  <c r="S164" i="3" s="1"/>
  <c r="L189" i="4"/>
  <c r="K189" i="4"/>
  <c r="S163" i="3" s="1"/>
  <c r="L188" i="4"/>
  <c r="K188" i="4"/>
  <c r="S162" i="3" s="1"/>
  <c r="L187" i="4"/>
  <c r="K187" i="4"/>
  <c r="S161" i="3" s="1"/>
  <c r="L186" i="4"/>
  <c r="K186" i="4"/>
  <c r="S160" i="3" s="1"/>
  <c r="L185" i="4"/>
  <c r="K185" i="4"/>
  <c r="S159" i="3" s="1"/>
  <c r="L184" i="4"/>
  <c r="K184" i="4"/>
  <c r="S158" i="3" s="1"/>
  <c r="L183" i="4"/>
  <c r="K183" i="4"/>
  <c r="S157" i="3" s="1"/>
  <c r="L182" i="4"/>
  <c r="K182" i="4"/>
  <c r="S156" i="3" s="1"/>
  <c r="L181" i="4"/>
  <c r="K181" i="4"/>
  <c r="S155" i="3" s="1"/>
  <c r="L180" i="4"/>
  <c r="K180" i="4"/>
  <c r="S154" i="3" s="1"/>
  <c r="L179" i="4"/>
  <c r="K179" i="4"/>
  <c r="S153" i="3" s="1"/>
  <c r="L178" i="4"/>
  <c r="K178" i="4"/>
  <c r="S152" i="3" s="1"/>
  <c r="L177" i="4"/>
  <c r="K177" i="4"/>
  <c r="S151" i="3" s="1"/>
  <c r="L176" i="4"/>
  <c r="K176" i="4"/>
  <c r="S150" i="3" s="1"/>
  <c r="L175" i="4"/>
  <c r="K175" i="4"/>
  <c r="S149" i="3" s="1"/>
  <c r="L174" i="4"/>
  <c r="K174" i="4"/>
  <c r="S148" i="3" s="1"/>
  <c r="L173" i="4"/>
  <c r="K173" i="4"/>
  <c r="S147" i="3" s="1"/>
  <c r="L172" i="4"/>
  <c r="K172" i="4"/>
  <c r="S146" i="3" s="1"/>
  <c r="L171" i="4"/>
  <c r="K171" i="4"/>
  <c r="S145" i="3" s="1"/>
  <c r="L165" i="4"/>
  <c r="K165" i="4"/>
  <c r="S139" i="3" s="1"/>
  <c r="L164" i="4"/>
  <c r="K164" i="4"/>
  <c r="S138" i="3" s="1"/>
  <c r="L163" i="4"/>
  <c r="K163" i="4"/>
  <c r="S137" i="3" s="1"/>
  <c r="L162" i="4"/>
  <c r="K162" i="4"/>
  <c r="S136" i="3" s="1"/>
  <c r="L161" i="4"/>
  <c r="K161" i="4"/>
  <c r="S135" i="3" s="1"/>
  <c r="L160" i="4"/>
  <c r="K160" i="4"/>
  <c r="S134" i="3" s="1"/>
  <c r="L159" i="4"/>
  <c r="K159" i="4"/>
  <c r="S133" i="3" s="1"/>
  <c r="L158" i="4"/>
  <c r="K158" i="4"/>
  <c r="S132" i="3" s="1"/>
  <c r="L157" i="4"/>
  <c r="K157" i="4"/>
  <c r="S131" i="3" s="1"/>
  <c r="L156" i="4"/>
  <c r="K156" i="4"/>
  <c r="S130" i="3" s="1"/>
  <c r="L155" i="4"/>
  <c r="K155" i="4"/>
  <c r="S129" i="3" s="1"/>
  <c r="L154" i="4"/>
  <c r="K154" i="4"/>
  <c r="S128" i="3" s="1"/>
  <c r="L153" i="4"/>
  <c r="K153" i="4"/>
  <c r="S127" i="3" s="1"/>
  <c r="L152" i="4"/>
  <c r="K152" i="4"/>
  <c r="S126" i="3" s="1"/>
  <c r="L151" i="4"/>
  <c r="K151" i="4"/>
  <c r="S125" i="3" s="1"/>
  <c r="L150" i="4"/>
  <c r="K150" i="4"/>
  <c r="S124" i="3" s="1"/>
  <c r="L149" i="4"/>
  <c r="K149" i="4"/>
  <c r="S123" i="3" s="1"/>
  <c r="L148" i="4"/>
  <c r="K148" i="4"/>
  <c r="S122" i="3" s="1"/>
  <c r="L147" i="4"/>
  <c r="K147" i="4"/>
  <c r="S121" i="3" s="1"/>
  <c r="L146" i="4"/>
  <c r="K146" i="4"/>
  <c r="S120" i="3" s="1"/>
  <c r="L145" i="4"/>
  <c r="K145" i="4"/>
  <c r="S119" i="3" s="1"/>
  <c r="L144" i="4"/>
  <c r="K144" i="4"/>
  <c r="S118" i="3" s="1"/>
  <c r="L143" i="4"/>
  <c r="K143" i="4"/>
  <c r="S117" i="3" s="1"/>
  <c r="L142" i="4"/>
  <c r="K142" i="4"/>
  <c r="S116" i="3" s="1"/>
  <c r="L141" i="4"/>
  <c r="K141" i="4"/>
  <c r="S115" i="3" s="1"/>
  <c r="L140" i="4"/>
  <c r="K140" i="4"/>
  <c r="S114" i="3" s="1"/>
  <c r="L139" i="4"/>
  <c r="K139" i="4"/>
  <c r="S113" i="3" s="1"/>
  <c r="L138" i="4"/>
  <c r="K138" i="4"/>
  <c r="S112" i="3" s="1"/>
  <c r="L132" i="4"/>
  <c r="K132" i="4"/>
  <c r="S106" i="3" s="1"/>
  <c r="L131" i="4"/>
  <c r="K131" i="4"/>
  <c r="S105" i="3" s="1"/>
  <c r="L130" i="4"/>
  <c r="K130" i="4"/>
  <c r="S104" i="3" s="1"/>
  <c r="L129" i="4"/>
  <c r="K129" i="4"/>
  <c r="S103" i="3" s="1"/>
  <c r="L128" i="4"/>
  <c r="K128" i="4"/>
  <c r="S102" i="3" s="1"/>
  <c r="L127" i="4"/>
  <c r="K127" i="4"/>
  <c r="S101" i="3" s="1"/>
  <c r="L126" i="4"/>
  <c r="K126" i="4"/>
  <c r="S100" i="3" s="1"/>
  <c r="L125" i="4"/>
  <c r="K125" i="4"/>
  <c r="S99" i="3" s="1"/>
  <c r="L124" i="4"/>
  <c r="K124" i="4"/>
  <c r="S98" i="3" s="1"/>
  <c r="L123" i="4"/>
  <c r="K123" i="4"/>
  <c r="S97" i="3" s="1"/>
  <c r="L122" i="4"/>
  <c r="K122" i="4"/>
  <c r="S96" i="3" s="1"/>
  <c r="L121" i="4"/>
  <c r="K121" i="4"/>
  <c r="S95" i="3" s="1"/>
  <c r="L120" i="4"/>
  <c r="K120" i="4"/>
  <c r="S94" i="3" s="1"/>
  <c r="L119" i="4"/>
  <c r="K119" i="4"/>
  <c r="S93" i="3" s="1"/>
  <c r="L118" i="4"/>
  <c r="K118" i="4"/>
  <c r="S92" i="3" s="1"/>
  <c r="L117" i="4"/>
  <c r="K117" i="4"/>
  <c r="S91" i="3" s="1"/>
  <c r="L116" i="4"/>
  <c r="K116" i="4"/>
  <c r="S90" i="3" s="1"/>
  <c r="L115" i="4"/>
  <c r="K115" i="4"/>
  <c r="S89" i="3" s="1"/>
  <c r="L114" i="4"/>
  <c r="K114" i="4"/>
  <c r="S88" i="3" s="1"/>
  <c r="L113" i="4"/>
  <c r="K113" i="4"/>
  <c r="S87" i="3" s="1"/>
  <c r="L112" i="4"/>
  <c r="K112" i="4"/>
  <c r="S86" i="3" s="1"/>
  <c r="L111" i="4"/>
  <c r="K111" i="4"/>
  <c r="S85" i="3" s="1"/>
  <c r="L110" i="4"/>
  <c r="K110" i="4"/>
  <c r="S84" i="3" s="1"/>
  <c r="L109" i="4"/>
  <c r="K109" i="4"/>
  <c r="S83" i="3" s="1"/>
  <c r="L108" i="4"/>
  <c r="K108" i="4"/>
  <c r="S82" i="3" s="1"/>
  <c r="L107" i="4"/>
  <c r="K107" i="4"/>
  <c r="S81" i="3" s="1"/>
  <c r="L106" i="4"/>
  <c r="K106" i="4"/>
  <c r="S80" i="3" s="1"/>
  <c r="L105" i="4"/>
  <c r="K105" i="4"/>
  <c r="S79" i="3" s="1"/>
  <c r="L99" i="4"/>
  <c r="K99" i="4"/>
  <c r="S73" i="3" s="1"/>
  <c r="L98" i="4"/>
  <c r="K98" i="4"/>
  <c r="S72" i="3" s="1"/>
  <c r="L97" i="4"/>
  <c r="K97" i="4"/>
  <c r="S71" i="3" s="1"/>
  <c r="L96" i="4"/>
  <c r="K96" i="4"/>
  <c r="S70" i="3" s="1"/>
  <c r="L95" i="4"/>
  <c r="K95" i="4"/>
  <c r="S69" i="3" s="1"/>
  <c r="L94" i="4"/>
  <c r="K94" i="4"/>
  <c r="S68" i="3" s="1"/>
  <c r="L93" i="4"/>
  <c r="K93" i="4"/>
  <c r="S67" i="3" s="1"/>
  <c r="L92" i="4"/>
  <c r="K92" i="4"/>
  <c r="S66" i="3" s="1"/>
  <c r="L91" i="4"/>
  <c r="K91" i="4"/>
  <c r="S65" i="3" s="1"/>
  <c r="L90" i="4"/>
  <c r="K90" i="4"/>
  <c r="S64" i="3" s="1"/>
  <c r="L89" i="4"/>
  <c r="K89" i="4"/>
  <c r="S63" i="3" s="1"/>
  <c r="L88" i="4"/>
  <c r="K88" i="4"/>
  <c r="S62" i="3" s="1"/>
  <c r="L87" i="4"/>
  <c r="K87" i="4"/>
  <c r="S61" i="3" s="1"/>
  <c r="L86" i="4"/>
  <c r="K86" i="4"/>
  <c r="S60" i="3" s="1"/>
  <c r="L85" i="4"/>
  <c r="K85" i="4"/>
  <c r="S59" i="3" s="1"/>
  <c r="L84" i="4"/>
  <c r="K84" i="4"/>
  <c r="S58" i="3" s="1"/>
  <c r="L83" i="4"/>
  <c r="K83" i="4"/>
  <c r="S57" i="3" s="1"/>
  <c r="L82" i="4"/>
  <c r="K82" i="4"/>
  <c r="S56" i="3" s="1"/>
  <c r="L81" i="4"/>
  <c r="K81" i="4"/>
  <c r="S55" i="3" s="1"/>
  <c r="L80" i="4"/>
  <c r="K80" i="4"/>
  <c r="S54" i="3" s="1"/>
  <c r="L79" i="4"/>
  <c r="K79" i="4"/>
  <c r="S53" i="3" s="1"/>
  <c r="L78" i="4"/>
  <c r="K78" i="4"/>
  <c r="S52" i="3" s="1"/>
  <c r="L77" i="4"/>
  <c r="K77" i="4"/>
  <c r="S51" i="3" s="1"/>
  <c r="L76" i="4"/>
  <c r="K76" i="4"/>
  <c r="S50" i="3" s="1"/>
  <c r="L75" i="4"/>
  <c r="K75" i="4"/>
  <c r="S49" i="3" s="1"/>
  <c r="L74" i="4"/>
  <c r="K74" i="4"/>
  <c r="S48" i="3" s="1"/>
  <c r="L73" i="4"/>
  <c r="K73" i="4"/>
  <c r="S47" i="3" s="1"/>
  <c r="L72" i="4"/>
  <c r="K72" i="4"/>
  <c r="S46" i="3" s="1"/>
  <c r="J71" i="4"/>
  <c r="I71" i="4"/>
  <c r="H71" i="4"/>
  <c r="L66" i="4"/>
  <c r="K66" i="4"/>
  <c r="S40" i="3" s="1"/>
  <c r="L65" i="4"/>
  <c r="K65" i="4"/>
  <c r="S39" i="3" s="1"/>
  <c r="L64" i="4"/>
  <c r="K64" i="4"/>
  <c r="S38" i="3" s="1"/>
  <c r="L63" i="4"/>
  <c r="K63" i="4"/>
  <c r="S37" i="3" s="1"/>
  <c r="L62" i="4"/>
  <c r="K62" i="4"/>
  <c r="S36" i="3" s="1"/>
  <c r="L61" i="4"/>
  <c r="K61" i="4"/>
  <c r="S35" i="3" s="1"/>
  <c r="L60" i="4"/>
  <c r="K60" i="4"/>
  <c r="S34" i="3" s="1"/>
  <c r="L59" i="4"/>
  <c r="K59" i="4"/>
  <c r="S33" i="3" s="1"/>
  <c r="L58" i="4"/>
  <c r="K58" i="4"/>
  <c r="S32" i="3" s="1"/>
  <c r="L57" i="4"/>
  <c r="K57" i="4"/>
  <c r="S31" i="3" s="1"/>
  <c r="L56" i="4"/>
  <c r="K56" i="4"/>
  <c r="S30" i="3" s="1"/>
  <c r="L55" i="4"/>
  <c r="K55" i="4"/>
  <c r="S29" i="3" s="1"/>
  <c r="L54" i="4"/>
  <c r="K54" i="4"/>
  <c r="S28" i="3" s="1"/>
  <c r="L53" i="4"/>
  <c r="K53" i="4"/>
  <c r="S27" i="3" s="1"/>
  <c r="L52" i="4"/>
  <c r="K52" i="4"/>
  <c r="S26" i="3" s="1"/>
  <c r="L51" i="4"/>
  <c r="K51" i="4"/>
  <c r="S25" i="3" s="1"/>
  <c r="L50" i="4"/>
  <c r="K50" i="4"/>
  <c r="S24" i="3" s="1"/>
  <c r="L49" i="4"/>
  <c r="K49" i="4"/>
  <c r="S23" i="3" s="1"/>
  <c r="L48" i="4"/>
  <c r="K48" i="4"/>
  <c r="S22" i="3" s="1"/>
  <c r="L47" i="4"/>
  <c r="K47" i="4"/>
  <c r="S21" i="3" s="1"/>
  <c r="L46" i="4"/>
  <c r="K46" i="4"/>
  <c r="S20" i="3" s="1"/>
  <c r="L45" i="4"/>
  <c r="K45" i="4"/>
  <c r="S19" i="3" s="1"/>
  <c r="L44" i="4"/>
  <c r="K44" i="4"/>
  <c r="S18" i="3" s="1"/>
  <c r="L43" i="4"/>
  <c r="K43" i="4"/>
  <c r="S17" i="3" s="1"/>
  <c r="K42" i="4"/>
  <c r="S16" i="3" s="1"/>
  <c r="K41" i="4"/>
  <c r="S15" i="3" s="1"/>
  <c r="K40" i="4"/>
  <c r="S14" i="3" s="1"/>
  <c r="K39" i="4"/>
  <c r="S13" i="3" s="1"/>
  <c r="L38" i="4"/>
  <c r="H20" i="15"/>
  <c r="F20" i="15"/>
  <c r="K21" i="4"/>
  <c r="I14" i="15" s="1"/>
  <c r="G14" i="15"/>
  <c r="C14" i="15"/>
  <c r="J19" i="4"/>
  <c r="H12" i="15" s="1"/>
  <c r="C12" i="15"/>
  <c r="G59" i="1"/>
  <c r="D57" i="1"/>
  <c r="AD42" i="3" s="1"/>
  <c r="C57" i="1"/>
  <c r="H55" i="1"/>
  <c r="G55" i="1"/>
  <c r="D28" i="3" s="1"/>
  <c r="H54" i="1"/>
  <c r="G54" i="1"/>
  <c r="D27" i="3" s="1"/>
  <c r="H53" i="1"/>
  <c r="G53" i="1"/>
  <c r="D26" i="3" s="1"/>
  <c r="H52" i="1"/>
  <c r="G52" i="1"/>
  <c r="D25" i="3" s="1"/>
  <c r="H51" i="1"/>
  <c r="G51" i="1"/>
  <c r="D24" i="3" s="1"/>
  <c r="H50" i="1"/>
  <c r="G50" i="1"/>
  <c r="H49" i="1"/>
  <c r="G49" i="1"/>
  <c r="D22" i="3" s="1"/>
  <c r="H48" i="1"/>
  <c r="G48" i="1"/>
  <c r="D21" i="3" s="1"/>
  <c r="H47" i="1"/>
  <c r="G47" i="1"/>
  <c r="D20" i="3" s="1"/>
  <c r="H46" i="1"/>
  <c r="G46" i="1"/>
  <c r="D19" i="3" s="1"/>
  <c r="H45" i="1"/>
  <c r="G45" i="1"/>
  <c r="D18" i="3" s="1"/>
  <c r="H44" i="1"/>
  <c r="G44" i="1"/>
  <c r="D17" i="3" s="1"/>
  <c r="G43" i="1"/>
  <c r="D16" i="3" s="1"/>
  <c r="H42" i="1"/>
  <c r="G42" i="1"/>
  <c r="D15" i="3" s="1"/>
  <c r="H41" i="1"/>
  <c r="G41" i="1"/>
  <c r="D14" i="3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H40" i="1"/>
  <c r="G40" i="1"/>
  <c r="D13" i="3" s="1"/>
  <c r="A40" i="1"/>
  <c r="H39" i="1"/>
  <c r="G39" i="1"/>
  <c r="D12" i="3" s="1"/>
  <c r="A39" i="1"/>
  <c r="G38" i="1"/>
  <c r="H38" i="1" s="1"/>
  <c r="H37" i="1"/>
  <c r="L41" i="4" l="1"/>
  <c r="AS31" i="3"/>
  <c r="AS35" i="3"/>
  <c r="AS11" i="3"/>
  <c r="AS13" i="3"/>
  <c r="AQ16" i="3"/>
  <c r="AS17" i="3"/>
  <c r="AP20" i="3"/>
  <c r="AT20" i="3" s="1"/>
  <c r="AQ21" i="3"/>
  <c r="AS23" i="3"/>
  <c r="AQ20" i="3"/>
  <c r="AP12" i="3"/>
  <c r="AT12" i="3" s="1"/>
  <c r="AP14" i="3"/>
  <c r="AT14" i="3" s="1"/>
  <c r="AP18" i="3"/>
  <c r="AT18" i="3" s="1"/>
  <c r="AP25" i="3"/>
  <c r="AT25" i="3" s="1"/>
  <c r="L71" i="4"/>
  <c r="T45" i="3"/>
  <c r="J104" i="4"/>
  <c r="R78" i="3" s="1"/>
  <c r="R45" i="3"/>
  <c r="AQ12" i="3"/>
  <c r="AQ14" i="3"/>
  <c r="AQ18" i="3"/>
  <c r="AQ25" i="3"/>
  <c r="AP11" i="3"/>
  <c r="AT11" i="3" s="1"/>
  <c r="AR12" i="3"/>
  <c r="AP13" i="3"/>
  <c r="AT13" i="3" s="1"/>
  <c r="AR14" i="3"/>
  <c r="AP17" i="3"/>
  <c r="AT17" i="3" s="1"/>
  <c r="AR18" i="3"/>
  <c r="AP23" i="3"/>
  <c r="AT23" i="3" s="1"/>
  <c r="AQ24" i="3"/>
  <c r="AR25" i="3"/>
  <c r="AQ31" i="3"/>
  <c r="AQ35" i="3"/>
  <c r="I104" i="4"/>
  <c r="Q78" i="3" s="1"/>
  <c r="Q45" i="3"/>
  <c r="AD57" i="3"/>
  <c r="AD49" i="3"/>
  <c r="L42" i="4"/>
  <c r="L40" i="4"/>
  <c r="L693" i="4"/>
  <c r="L673" i="4"/>
  <c r="L380" i="4"/>
  <c r="L39" i="4"/>
  <c r="AE12" i="3"/>
  <c r="G44" i="15" s="1"/>
  <c r="AF21" i="3"/>
  <c r="C53" i="15" s="1"/>
  <c r="I53" i="15" s="1"/>
  <c r="I137" i="4"/>
  <c r="Q111" i="3" s="1"/>
  <c r="J137" i="4"/>
  <c r="R111" i="3" s="1"/>
  <c r="AF12" i="3"/>
  <c r="C44" i="15" s="1"/>
  <c r="I44" i="15" s="1"/>
  <c r="AE13" i="3"/>
  <c r="G45" i="15" s="1"/>
  <c r="H104" i="4"/>
  <c r="T78" i="3" s="1"/>
  <c r="C68" i="15"/>
  <c r="D68" i="15" s="1"/>
  <c r="B68" i="15"/>
  <c r="AC18" i="3"/>
  <c r="E50" i="15" s="1"/>
  <c r="AC26" i="3"/>
  <c r="E58" i="15" s="1"/>
  <c r="AF17" i="3"/>
  <c r="C49" i="15" s="1"/>
  <c r="AF25" i="3"/>
  <c r="C57" i="15" s="1"/>
  <c r="I57" i="15" s="1"/>
  <c r="AC22" i="3"/>
  <c r="E54" i="15" s="1"/>
  <c r="AE14" i="3"/>
  <c r="G46" i="15" s="1"/>
  <c r="AC19" i="3"/>
  <c r="E51" i="15" s="1"/>
  <c r="AC23" i="3"/>
  <c r="E55" i="15" s="1"/>
  <c r="AD27" i="3"/>
  <c r="F59" i="15" s="1"/>
  <c r="AF7" i="3"/>
  <c r="AE15" i="3"/>
  <c r="AF19" i="3"/>
  <c r="C51" i="15" s="1"/>
  <c r="I51" i="15" s="1"/>
  <c r="AC20" i="3"/>
  <c r="E52" i="15" s="1"/>
  <c r="AF23" i="3"/>
  <c r="C55" i="15" s="1"/>
  <c r="I55" i="15" s="1"/>
  <c r="AC24" i="3"/>
  <c r="E56" i="15" s="1"/>
  <c r="AC27" i="3"/>
  <c r="AF13" i="3"/>
  <c r="C45" i="15" s="1"/>
  <c r="I45" i="15" s="1"/>
  <c r="AF18" i="3"/>
  <c r="C50" i="15" s="1"/>
  <c r="AF22" i="3"/>
  <c r="C54" i="15" s="1"/>
  <c r="AF26" i="3"/>
  <c r="C58" i="15" s="1"/>
  <c r="AF14" i="3"/>
  <c r="C46" i="15" s="1"/>
  <c r="I46" i="15" s="1"/>
  <c r="AC16" i="3"/>
  <c r="E48" i="15" s="1"/>
  <c r="AF27" i="3"/>
  <c r="C59" i="15" s="1"/>
  <c r="AE26" i="3"/>
  <c r="G58" i="15" s="1"/>
  <c r="AE25" i="3"/>
  <c r="G57" i="15" s="1"/>
  <c r="AE24" i="3"/>
  <c r="G56" i="15" s="1"/>
  <c r="AE23" i="3"/>
  <c r="G55" i="15" s="1"/>
  <c r="AE22" i="3"/>
  <c r="G54" i="15" s="1"/>
  <c r="AE21" i="3"/>
  <c r="G53" i="15" s="1"/>
  <c r="AE20" i="3"/>
  <c r="G52" i="15" s="1"/>
  <c r="AE19" i="3"/>
  <c r="G51" i="15" s="1"/>
  <c r="AE18" i="3"/>
  <c r="G50" i="15" s="1"/>
  <c r="AE17" i="3"/>
  <c r="AE16" i="3"/>
  <c r="G48" i="15" s="1"/>
  <c r="AD15" i="3"/>
  <c r="F47" i="15" s="1"/>
  <c r="AD14" i="3"/>
  <c r="F46" i="15" s="1"/>
  <c r="AD13" i="3"/>
  <c r="F45" i="15" s="1"/>
  <c r="AD12" i="3"/>
  <c r="F44" i="15" s="1"/>
  <c r="AE27" i="3"/>
  <c r="G59" i="15" s="1"/>
  <c r="AD26" i="3"/>
  <c r="F58" i="15" s="1"/>
  <c r="AD25" i="3"/>
  <c r="F57" i="15" s="1"/>
  <c r="AD24" i="3"/>
  <c r="F56" i="15" s="1"/>
  <c r="AD23" i="3"/>
  <c r="F55" i="15" s="1"/>
  <c r="AD22" i="3"/>
  <c r="F54" i="15" s="1"/>
  <c r="AD21" i="3"/>
  <c r="F53" i="15" s="1"/>
  <c r="AD20" i="3"/>
  <c r="F52" i="15" s="1"/>
  <c r="AD19" i="3"/>
  <c r="F51" i="15" s="1"/>
  <c r="AD18" i="3"/>
  <c r="F50" i="15" s="1"/>
  <c r="AD17" i="3"/>
  <c r="AD16" i="3"/>
  <c r="F48" i="15" s="1"/>
  <c r="AC15" i="3"/>
  <c r="AC14" i="3"/>
  <c r="E46" i="15" s="1"/>
  <c r="AC13" i="3"/>
  <c r="E45" i="15" s="1"/>
  <c r="AC12" i="3"/>
  <c r="E44" i="15" s="1"/>
  <c r="AF15" i="3"/>
  <c r="C47" i="15" s="1"/>
  <c r="AF16" i="3"/>
  <c r="C48" i="15" s="1"/>
  <c r="I48" i="15" s="1"/>
  <c r="AC17" i="3"/>
  <c r="AF20" i="3"/>
  <c r="C52" i="15" s="1"/>
  <c r="I52" i="15" s="1"/>
  <c r="AC21" i="3"/>
  <c r="E53" i="15" s="1"/>
  <c r="AF24" i="3"/>
  <c r="C56" i="15" s="1"/>
  <c r="I56" i="15" s="1"/>
  <c r="AC25" i="3"/>
  <c r="E57" i="15" s="1"/>
  <c r="H43" i="1"/>
  <c r="H57" i="1" s="1"/>
  <c r="F57" i="1"/>
  <c r="F58" i="1" s="1"/>
  <c r="D11" i="3"/>
  <c r="E57" i="1"/>
  <c r="E58" i="1" s="1"/>
  <c r="AD48" i="3"/>
  <c r="C70" i="15"/>
  <c r="D70" i="15" s="1"/>
  <c r="AD45" i="3"/>
  <c r="C64" i="15"/>
  <c r="D64" i="15" s="1"/>
  <c r="AD44" i="3"/>
  <c r="AD56" i="3"/>
  <c r="AD58" i="3"/>
  <c r="AD50" i="3"/>
  <c r="AD43" i="3"/>
  <c r="AD55" i="3"/>
  <c r="I50" i="15" l="1"/>
  <c r="I54" i="15"/>
  <c r="I58" i="15"/>
  <c r="E49" i="15"/>
  <c r="F49" i="15"/>
  <c r="G49" i="15"/>
  <c r="I49" i="15" s="1"/>
  <c r="E59" i="15"/>
  <c r="I59" i="15"/>
  <c r="E47" i="15"/>
  <c r="G47" i="15"/>
  <c r="I47" i="15" s="1"/>
  <c r="D53" i="15"/>
  <c r="D51" i="15"/>
  <c r="D55" i="15"/>
  <c r="D44" i="15"/>
  <c r="H58" i="1"/>
  <c r="AD54" i="3" s="1"/>
  <c r="I57" i="1"/>
  <c r="I58" i="1" s="1"/>
  <c r="D46" i="15"/>
  <c r="D45" i="15"/>
  <c r="L104" i="4"/>
  <c r="H137" i="4"/>
  <c r="T111" i="3" s="1"/>
  <c r="J170" i="4"/>
  <c r="R144" i="3" s="1"/>
  <c r="D56" i="15"/>
  <c r="D57" i="15"/>
  <c r="D48" i="15"/>
  <c r="I170" i="4"/>
  <c r="Q144" i="3" s="1"/>
  <c r="D52" i="15"/>
  <c r="J203" i="4" l="1"/>
  <c r="R177" i="3" s="1"/>
  <c r="I203" i="4"/>
  <c r="Q177" i="3" s="1"/>
  <c r="L137" i="4"/>
  <c r="H170" i="4"/>
  <c r="T144" i="3" s="1"/>
  <c r="I236" i="4" l="1"/>
  <c r="Q210" i="3" s="1"/>
  <c r="L170" i="4"/>
  <c r="H203" i="4"/>
  <c r="T177" i="3" s="1"/>
  <c r="J236" i="4"/>
  <c r="R210" i="3" s="1"/>
  <c r="J269" i="4" l="1"/>
  <c r="R243" i="3" s="1"/>
  <c r="I269" i="4"/>
  <c r="Q243" i="3" s="1"/>
  <c r="L203" i="4"/>
  <c r="H236" i="4"/>
  <c r="T210" i="3" s="1"/>
  <c r="I302" i="4" l="1"/>
  <c r="Q276" i="3" s="1"/>
  <c r="J302" i="4"/>
  <c r="R276" i="3" s="1"/>
  <c r="L236" i="4"/>
  <c r="H269" i="4"/>
  <c r="T243" i="3" s="1"/>
  <c r="L269" i="4" l="1"/>
  <c r="H302" i="4"/>
  <c r="T276" i="3" s="1"/>
  <c r="J335" i="4"/>
  <c r="R309" i="3" s="1"/>
  <c r="I335" i="4"/>
  <c r="Q309" i="3" s="1"/>
  <c r="J368" i="4" l="1"/>
  <c r="R342" i="3" s="1"/>
  <c r="I368" i="4"/>
  <c r="Q342" i="3" s="1"/>
  <c r="L302" i="4"/>
  <c r="H335" i="4"/>
  <c r="T309" i="3" s="1"/>
  <c r="I401" i="4" l="1"/>
  <c r="Q375" i="3" s="1"/>
  <c r="L335" i="4"/>
  <c r="H368" i="4"/>
  <c r="T342" i="3" s="1"/>
  <c r="J401" i="4"/>
  <c r="R375" i="3" s="1"/>
  <c r="J434" i="4" l="1"/>
  <c r="R408" i="3" s="1"/>
  <c r="L368" i="4"/>
  <c r="H401" i="4"/>
  <c r="T375" i="3" s="1"/>
  <c r="I434" i="4"/>
  <c r="Q408" i="3" s="1"/>
  <c r="L401" i="4" l="1"/>
  <c r="H434" i="4"/>
  <c r="T408" i="3" s="1"/>
  <c r="J467" i="4"/>
  <c r="R441" i="3" s="1"/>
  <c r="I467" i="4"/>
  <c r="Q441" i="3" s="1"/>
  <c r="J500" i="4" l="1"/>
  <c r="R474" i="3" s="1"/>
  <c r="I500" i="4"/>
  <c r="Q474" i="3" s="1"/>
  <c r="L434" i="4"/>
  <c r="H467" i="4"/>
  <c r="T441" i="3" s="1"/>
  <c r="J533" i="4" l="1"/>
  <c r="R507" i="3" s="1"/>
  <c r="I533" i="4"/>
  <c r="Q507" i="3" s="1"/>
  <c r="L467" i="4"/>
  <c r="H500" i="4"/>
  <c r="T474" i="3" s="1"/>
  <c r="I566" i="4" l="1"/>
  <c r="Q540" i="3" s="1"/>
  <c r="L500" i="4"/>
  <c r="H533" i="4"/>
  <c r="T507" i="3" s="1"/>
  <c r="J566" i="4"/>
  <c r="R540" i="3" s="1"/>
  <c r="L533" i="4" l="1"/>
  <c r="H566" i="4"/>
  <c r="T540" i="3" s="1"/>
  <c r="J599" i="4"/>
  <c r="R573" i="3" s="1"/>
  <c r="I599" i="4"/>
  <c r="Q573" i="3" s="1"/>
  <c r="I632" i="4" l="1"/>
  <c r="Q606" i="3" s="1"/>
  <c r="L566" i="4"/>
  <c r="H599" i="4"/>
  <c r="T573" i="3" s="1"/>
  <c r="J632" i="4"/>
  <c r="R606" i="3" s="1"/>
  <c r="L599" i="4" l="1"/>
  <c r="H632" i="4"/>
  <c r="T606" i="3" s="1"/>
  <c r="J665" i="4"/>
  <c r="R639" i="3" s="1"/>
  <c r="I665" i="4"/>
  <c r="AD7" i="3" l="1"/>
  <c r="Q639" i="3"/>
  <c r="L632" i="4"/>
  <c r="H665" i="4"/>
  <c r="T639" i="3" s="1"/>
  <c r="AE7" i="3"/>
  <c r="L665" i="4" l="1"/>
  <c r="AC7" i="3"/>
  <c r="B32" i="15" s="1"/>
  <c r="D54" i="15" l="1"/>
  <c r="D50" i="15"/>
  <c r="D59" i="15"/>
  <c r="D58" i="15"/>
  <c r="D49" i="15"/>
  <c r="D47" i="15"/>
  <c r="C37" i="15"/>
  <c r="E37" i="15" s="1"/>
  <c r="C36" i="15"/>
  <c r="C66" i="15"/>
  <c r="C32" i="15"/>
  <c r="E32" i="15" s="1"/>
  <c r="AD53" i="3" s="1"/>
  <c r="AD41" i="3"/>
  <c r="AD47" i="3"/>
  <c r="C38" i="15" l="1"/>
  <c r="E36" i="15"/>
  <c r="E38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Zahra Hosseini</author>
    <author>Hediyeh</author>
    <author>Zahra</author>
  </authors>
  <commentList>
    <comment ref="E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Zahra Hosseini:</t>
        </r>
        <r>
          <rPr>
            <sz val="9"/>
            <color indexed="81"/>
            <rFont val="Tahoma"/>
            <family val="2"/>
          </rPr>
          <t xml:space="preserve">
(Don't delet! It is a part of a fomula!)</t>
        </r>
      </text>
    </comment>
    <comment ref="P4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Zahra: 
Make sure the page numbers are correct</t>
        </r>
      </text>
    </comment>
    <comment ref="M5" authorId="2" shapeId="0" xr:uid="{00000000-0006-0000-0500-000003000000}">
      <text>
        <r>
          <rPr>
            <b/>
            <sz val="9"/>
            <color indexed="81"/>
            <rFont val="Tahoma"/>
            <family val="2"/>
          </rPr>
          <t>Zahra:
Sheetname: (Don't delet! It is a part of a fomula!)</t>
        </r>
        <r>
          <rPr>
            <sz val="9"/>
            <color indexed="81"/>
            <rFont val="Tahoma"/>
            <family val="2"/>
          </rPr>
          <t xml:space="preserve">
=RIGHT(CELL("filename",'B. WasteTracking'!G40:H40),LEN(CELL("filename",'B. WasteTracking'!G40:H40))-FIND("]",CELL("filename",'B. WasteTracking'!G40:H40)))</t>
        </r>
      </text>
    </comment>
  </commentList>
</comments>
</file>

<file path=xl/sharedStrings.xml><?xml version="1.0" encoding="utf-8"?>
<sst xmlns="http://schemas.openxmlformats.org/spreadsheetml/2006/main" count="973" uniqueCount="406">
  <si>
    <t>Project Name:</t>
  </si>
  <si>
    <t>Project Number:</t>
  </si>
  <si>
    <t>Date</t>
  </si>
  <si>
    <t>Contractor's Name:</t>
  </si>
  <si>
    <t>Email:</t>
  </si>
  <si>
    <t>Reuse on-site</t>
  </si>
  <si>
    <t>Reuse off-site</t>
  </si>
  <si>
    <t>Recycle</t>
  </si>
  <si>
    <t>Dispose</t>
  </si>
  <si>
    <t>Disposed at a landfill or transfer station</t>
  </si>
  <si>
    <t>Total</t>
  </si>
  <si>
    <t>For Informaion</t>
  </si>
  <si>
    <t>Concrete</t>
  </si>
  <si>
    <t>Cardboard</t>
  </si>
  <si>
    <t>Paper</t>
  </si>
  <si>
    <t>Bricks</t>
  </si>
  <si>
    <t>Glass</t>
  </si>
  <si>
    <t>Wood (structural)</t>
  </si>
  <si>
    <t>Carpeting &amp; Underlay</t>
  </si>
  <si>
    <t>Clean fill &amp; Soil</t>
  </si>
  <si>
    <t>Cable &amp; Wiring</t>
  </si>
  <si>
    <t>(Name)</t>
  </si>
  <si>
    <t>(%)</t>
  </si>
  <si>
    <t xml:space="preserve">Total </t>
  </si>
  <si>
    <t>A</t>
  </si>
  <si>
    <t>B</t>
  </si>
  <si>
    <t>C</t>
  </si>
  <si>
    <t>D</t>
  </si>
  <si>
    <t>E</t>
  </si>
  <si>
    <t>G</t>
  </si>
  <si>
    <t>H</t>
  </si>
  <si>
    <t>I</t>
  </si>
  <si>
    <t xml:space="preserve">(%) </t>
  </si>
  <si>
    <t>Total Weight</t>
  </si>
  <si>
    <t xml:space="preserve">Date Load Hauled
</t>
  </si>
  <si>
    <t xml:space="preserve">Percentage of Waste Diverted </t>
  </si>
  <si>
    <t>Metal</t>
  </si>
  <si>
    <t>Ceramic (e.g. tiles)</t>
  </si>
  <si>
    <t>Insulation (e.g. foam, fibers)</t>
  </si>
  <si>
    <t>Roofing (shingles, asphalt)</t>
  </si>
  <si>
    <t>Year</t>
  </si>
  <si>
    <t>Day</t>
  </si>
  <si>
    <t>Month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</si>
  <si>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</si>
  <si>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</si>
  <si>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</si>
  <si>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</si>
  <si>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</si>
  <si>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</si>
  <si>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</si>
  <si>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</si>
  <si>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</si>
  <si>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</si>
  <si>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</si>
  <si>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</si>
  <si>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</si>
  <si>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</si>
  <si>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</si>
  <si>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</si>
  <si>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</si>
  <si>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</si>
  <si>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</si>
  <si>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</si>
  <si>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</si>
  <si>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</si>
  <si>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</si>
  <si>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</si>
  <si>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</si>
  <si>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</si>
  <si>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</si>
  <si>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</si>
  <si>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</si>
  <si>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</si>
  <si>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</si>
  <si>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to be Generated</t>
  </si>
  <si>
    <t>to be Diverted</t>
  </si>
  <si>
    <t>DD</t>
  </si>
  <si>
    <t>YYYY</t>
  </si>
  <si>
    <t>A.1. Project General Information</t>
  </si>
  <si>
    <t>Reusing waste products with minor adjustments, not necessarily in their original functions, in a site other than the project's site (e.g. lighting, fixtures).</t>
  </si>
  <si>
    <t>Reusing waste products with minor adjustments, not necessarily in their original functions, in the same project site (e.g. crushed base or red clay brick)</t>
  </si>
  <si>
    <t>Reprocessing materials  and using them in the manufacture of new building components (e.g. scrap metal)</t>
  </si>
  <si>
    <t>Type of Waste Material</t>
  </si>
  <si>
    <r>
      <rPr>
        <b/>
        <sz val="11"/>
        <color theme="0"/>
        <rFont val="Calibri"/>
        <family val="2"/>
        <scheme val="minor"/>
      </rPr>
      <t>Percentage</t>
    </r>
    <r>
      <rPr>
        <b/>
        <sz val="10"/>
        <color theme="0"/>
        <rFont val="Calibri"/>
        <family val="2"/>
        <scheme val="minor"/>
      </rPr>
      <t xml:space="preserve"> </t>
    </r>
    <r>
      <rPr>
        <b/>
        <i/>
        <sz val="9"/>
        <color theme="0"/>
        <rFont val="Calibri"/>
        <family val="2"/>
        <scheme val="minor"/>
      </rPr>
      <t xml:space="preserve">(%) </t>
    </r>
  </si>
  <si>
    <t>Mixed Waste</t>
  </si>
  <si>
    <t xml:space="preserve">Total Waste  </t>
  </si>
  <si>
    <t>B.1. Project General Information</t>
  </si>
  <si>
    <t>Demolition</t>
  </si>
  <si>
    <t>Construction</t>
  </si>
  <si>
    <t>C.1. Project General Information</t>
  </si>
  <si>
    <t>r1</t>
  </si>
  <si>
    <t>r29</t>
  </si>
  <si>
    <t>r30</t>
  </si>
  <si>
    <t>r58</t>
  </si>
  <si>
    <t>r59</t>
  </si>
  <si>
    <t>r87</t>
  </si>
  <si>
    <t>r88</t>
  </si>
  <si>
    <t>r116</t>
  </si>
  <si>
    <t>r117</t>
  </si>
  <si>
    <t>r145</t>
  </si>
  <si>
    <t>r146</t>
  </si>
  <si>
    <t>r174</t>
  </si>
  <si>
    <t>r175</t>
  </si>
  <si>
    <t>r203</t>
  </si>
  <si>
    <t>r204</t>
  </si>
  <si>
    <t>r232</t>
  </si>
  <si>
    <t>r233</t>
  </si>
  <si>
    <t>r261</t>
  </si>
  <si>
    <t>r262</t>
  </si>
  <si>
    <t>r290</t>
  </si>
  <si>
    <t>r291</t>
  </si>
  <si>
    <t>r319</t>
  </si>
  <si>
    <t>r320</t>
  </si>
  <si>
    <t>r348</t>
  </si>
  <si>
    <t>r349</t>
  </si>
  <si>
    <t>r377</t>
  </si>
  <si>
    <t>r378</t>
  </si>
  <si>
    <t>r406</t>
  </si>
  <si>
    <t>r407</t>
  </si>
  <si>
    <t>r435</t>
  </si>
  <si>
    <t>r436</t>
  </si>
  <si>
    <t>r464</t>
  </si>
  <si>
    <t>r465</t>
  </si>
  <si>
    <t>r493</t>
  </si>
  <si>
    <t>r494</t>
  </si>
  <si>
    <t>r522</t>
  </si>
  <si>
    <t>r523</t>
  </si>
  <si>
    <t>r551</t>
  </si>
  <si>
    <t>r552</t>
  </si>
  <si>
    <t>r580</t>
  </si>
  <si>
    <t>r581</t>
  </si>
  <si>
    <t>r609</t>
  </si>
  <si>
    <t>r610</t>
  </si>
  <si>
    <t>r638</t>
  </si>
  <si>
    <t>r639</t>
  </si>
  <si>
    <t>r667</t>
  </si>
  <si>
    <t>r668</t>
  </si>
  <si>
    <t>r696</t>
  </si>
  <si>
    <t>r697</t>
  </si>
  <si>
    <t>r725</t>
  </si>
  <si>
    <t>r726</t>
  </si>
  <si>
    <t>r754</t>
  </si>
  <si>
    <t>r755</t>
  </si>
  <si>
    <t>r783</t>
  </si>
  <si>
    <t>r784</t>
  </si>
  <si>
    <t>r812</t>
  </si>
  <si>
    <t>r813</t>
  </si>
  <si>
    <t>r841</t>
  </si>
  <si>
    <t>r842</t>
  </si>
  <si>
    <t>r870</t>
  </si>
  <si>
    <t>r871</t>
  </si>
  <si>
    <t>r899</t>
  </si>
  <si>
    <t>r900</t>
  </si>
  <si>
    <t>r928</t>
  </si>
  <si>
    <t>r929</t>
  </si>
  <si>
    <t>r957</t>
  </si>
  <si>
    <t>r958</t>
  </si>
  <si>
    <t>r986</t>
  </si>
  <si>
    <t>r987</t>
  </si>
  <si>
    <t>r1015</t>
  </si>
  <si>
    <t>r1016</t>
  </si>
  <si>
    <t>r1044</t>
  </si>
  <si>
    <t>r1045</t>
  </si>
  <si>
    <t>r1073</t>
  </si>
  <si>
    <t>r1074</t>
  </si>
  <si>
    <t>r1102</t>
  </si>
  <si>
    <t>r1103</t>
  </si>
  <si>
    <t>r1131</t>
  </si>
  <si>
    <t>r1132</t>
  </si>
  <si>
    <t>r1160</t>
  </si>
  <si>
    <t>r1161</t>
  </si>
  <si>
    <t>r1189</t>
  </si>
  <si>
    <t>r1190</t>
  </si>
  <si>
    <t>r1218</t>
  </si>
  <si>
    <t>r1219</t>
  </si>
  <si>
    <t>r1247</t>
  </si>
  <si>
    <t>r1248</t>
  </si>
  <si>
    <t>r1276</t>
  </si>
  <si>
    <t>r1277</t>
  </si>
  <si>
    <t>r1305</t>
  </si>
  <si>
    <t>r1306</t>
  </si>
  <si>
    <t>r1334</t>
  </si>
  <si>
    <t>r1335</t>
  </si>
  <si>
    <t>r1363</t>
  </si>
  <si>
    <t>r1364</t>
  </si>
  <si>
    <t>r1392</t>
  </si>
  <si>
    <t>r1393</t>
  </si>
  <si>
    <t>r1421</t>
  </si>
  <si>
    <t>r1422</t>
  </si>
  <si>
    <t>r1450</t>
  </si>
  <si>
    <t>r1451</t>
  </si>
  <si>
    <t>r1479</t>
  </si>
  <si>
    <t>r1480</t>
  </si>
  <si>
    <t>r1508</t>
  </si>
  <si>
    <t>Row numbers</t>
  </si>
  <si>
    <r>
      <rPr>
        <b/>
        <sz val="11.5"/>
        <color theme="0"/>
        <rFont val="Calibri"/>
        <family val="2"/>
        <scheme val="minor"/>
      </rPr>
      <t>Total Waste</t>
    </r>
    <r>
      <rPr>
        <b/>
        <sz val="11"/>
        <color theme="0"/>
        <rFont val="Calibri"/>
        <family val="2"/>
        <scheme val="minor"/>
      </rPr>
      <t xml:space="preserve"> Generated </t>
    </r>
  </si>
  <si>
    <r>
      <rPr>
        <b/>
        <sz val="11.5"/>
        <color theme="0"/>
        <rFont val="Calibri"/>
        <family val="2"/>
        <scheme val="minor"/>
      </rPr>
      <t>Total Waste</t>
    </r>
    <r>
      <rPr>
        <b/>
        <sz val="11"/>
        <color theme="0"/>
        <rFont val="Calibri"/>
        <family val="2"/>
        <scheme val="minor"/>
      </rPr>
      <t xml:space="preserve"> Diverted </t>
    </r>
  </si>
  <si>
    <t>Diverted</t>
  </si>
  <si>
    <t>Total Diversion</t>
  </si>
  <si>
    <t xml:space="preserve">► </t>
  </si>
  <si>
    <t>to be used</t>
  </si>
  <si>
    <t>Type of Diversion Processes</t>
  </si>
  <si>
    <t>Demolition and Construction Waste Management</t>
  </si>
  <si>
    <t xml:space="preserve">Electronic (Excel) and hard copy (PDF) format of the forms can be accessed at: </t>
  </si>
  <si>
    <t>Reuse or recycle</t>
  </si>
  <si>
    <t>Gypsum (Drywall)</t>
  </si>
  <si>
    <t>All must Recycle</t>
  </si>
  <si>
    <t>May be recycled</t>
  </si>
  <si>
    <t>Recycle / Disposal Facility</t>
  </si>
  <si>
    <t xml:space="preserve">Weight </t>
  </si>
  <si>
    <t>Average</t>
  </si>
  <si>
    <t>Broken</t>
  </si>
  <si>
    <t>Description</t>
  </si>
  <si>
    <t>Compact</t>
  </si>
  <si>
    <t xml:space="preserve">Loose </t>
  </si>
  <si>
    <t xml:space="preserve">Plastic </t>
  </si>
  <si>
    <t>Unit</t>
  </si>
  <si>
    <t>Quantity</t>
  </si>
  <si>
    <t>CY</t>
  </si>
  <si>
    <t>Copper wire, whole</t>
  </si>
  <si>
    <t>Sqm</t>
  </si>
  <si>
    <t>Uncompacted (Average)</t>
  </si>
  <si>
    <t>Compacted (Average)</t>
  </si>
  <si>
    <t>Loose</t>
  </si>
  <si>
    <t>Flat</t>
  </si>
  <si>
    <t>(Volume or Area)</t>
  </si>
  <si>
    <t>Ceiling Tiles</t>
  </si>
  <si>
    <t>whole (palletized)</t>
  </si>
  <si>
    <t>Ceramic Tiles, whole</t>
  </si>
  <si>
    <t>Plate</t>
  </si>
  <si>
    <t>1/2"</t>
  </si>
  <si>
    <t>5/8"</t>
  </si>
  <si>
    <t>Mixed</t>
  </si>
  <si>
    <t>Ceramic</t>
  </si>
  <si>
    <t>Insulation</t>
  </si>
  <si>
    <t>Fiberglass, loose</t>
  </si>
  <si>
    <t>Scrap</t>
  </si>
  <si>
    <t>Soft, mixed, loose</t>
  </si>
  <si>
    <t>Asphalt shingles, loose</t>
  </si>
  <si>
    <t>Scrap wood, loose</t>
  </si>
  <si>
    <t>B. Waste Tracking Form</t>
  </si>
  <si>
    <t xml:space="preserve"> C. Waste Diversion Report </t>
  </si>
  <si>
    <t xml:space="preserve">In the electronic version, please only fill the fields colored in light grey.             </t>
  </si>
  <si>
    <t xml:space="preserve">The fields in dark grey or white will be filled automatically in electronic version. </t>
  </si>
  <si>
    <t>Wood (plywood, MDF, OSB)</t>
  </si>
  <si>
    <t>OSB, 3/8 inch basis</t>
  </si>
  <si>
    <t>Particle board, loose</t>
  </si>
  <si>
    <t>Page B.WT #</t>
  </si>
  <si>
    <t>Total diverted</t>
  </si>
  <si>
    <t>Whole</t>
  </si>
  <si>
    <t>Common hard</t>
  </si>
  <si>
    <t>Ceramic Tiles, Loose 6"x 6"</t>
  </si>
  <si>
    <t>Solid slab</t>
  </si>
  <si>
    <t>Soil loam, Loose</t>
  </si>
  <si>
    <t>Scrap, loose</t>
  </si>
  <si>
    <t>Polystyrene, blown formed foam</t>
  </si>
  <si>
    <t>Polystyrene, rigid, whole</t>
  </si>
  <si>
    <t>Alluminum</t>
  </si>
  <si>
    <t>Ashphalt</t>
  </si>
  <si>
    <t>Structural panel, Hardwood plywood, 3/8 inch basis</t>
  </si>
  <si>
    <t>Structural panel, Softwood plywood, 3/8 inch basis</t>
  </si>
  <si>
    <t>Lumber, Softwood</t>
  </si>
  <si>
    <t>bd ft</t>
  </si>
  <si>
    <t xml:space="preserve">Dimensional lumber, Loose </t>
  </si>
  <si>
    <t>Dimensional lumber, compacted</t>
  </si>
  <si>
    <t>Scrap, cubed</t>
  </si>
  <si>
    <t>Scrap, whole</t>
  </si>
  <si>
    <t>Crushed</t>
  </si>
  <si>
    <t>Roofing</t>
  </si>
  <si>
    <t>http://www.technicalguidelines.ubc.ca/technical/sustainability.html</t>
  </si>
  <si>
    <t>Unit Converter</t>
  </si>
  <si>
    <r>
      <rPr>
        <sz val="11"/>
        <color theme="1"/>
        <rFont val="Calibri"/>
        <family val="2"/>
      </rPr>
      <t>P</t>
    </r>
    <r>
      <rPr>
        <i/>
        <sz val="11"/>
        <color theme="1"/>
        <rFont val="Calibri"/>
        <family val="2"/>
      </rPr>
      <t xml:space="preserve">lease separate the diversion ratios in A.2: Columns D, E, F and B.3: Column G, H, I, based on the </t>
    </r>
    <r>
      <rPr>
        <i/>
        <u/>
        <sz val="11"/>
        <rFont val="Calibri"/>
        <family val="2"/>
      </rPr>
      <t>Type of Diversion Processes</t>
    </r>
    <r>
      <rPr>
        <i/>
        <sz val="1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specified below:</t>
    </r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</si>
  <si>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</si>
  <si>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</si>
  <si>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</si>
  <si>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</si>
  <si>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</si>
  <si>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</si>
  <si>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</si>
  <si>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</si>
  <si>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</si>
  <si>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</si>
  <si>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</si>
  <si>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</si>
  <si>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Date Submitted (DD </t>
    </r>
    <r>
      <rPr>
        <b/>
        <sz val="11"/>
        <color theme="1"/>
        <rFont val="Calibri"/>
        <family val="2"/>
      </rPr>
      <t xml:space="preserve">| </t>
    </r>
    <r>
      <rPr>
        <b/>
        <sz val="11"/>
        <color theme="1"/>
        <rFont val="Calibri"/>
        <family val="2"/>
        <scheme val="minor"/>
      </rPr>
      <t>MMM | YYYY)</t>
    </r>
  </si>
  <si>
    <t>To be completed prior to project start-up</t>
  </si>
  <si>
    <t xml:space="preserve">     An estimation of the types and amount of waste that this project will generate, and how it will be managed.</t>
  </si>
  <si>
    <t xml:space="preserve">     Information on how the project wastes were managed, including where taken and amounts diverted.</t>
  </si>
  <si>
    <t xml:space="preserve">     Calculating the total amount of waste generated and diverted in the project.</t>
  </si>
  <si>
    <r>
      <rPr>
        <b/>
        <i/>
        <sz val="11"/>
        <color theme="1"/>
        <rFont val="Calibri"/>
        <family val="2"/>
      </rPr>
      <t xml:space="preserve">Diversion: </t>
    </r>
    <r>
      <rPr>
        <i/>
        <sz val="11"/>
        <color theme="1"/>
        <rFont val="Calibri"/>
        <family val="2"/>
      </rPr>
      <t xml:space="preserve">reusing or recycling (not disposing). </t>
    </r>
  </si>
  <si>
    <t>To be completed during the project</t>
  </si>
  <si>
    <t>To be completed at the end of the project</t>
  </si>
  <si>
    <t xml:space="preserve">Total Waste </t>
  </si>
  <si>
    <t xml:space="preserve">Generated </t>
  </si>
  <si>
    <t xml:space="preserve">Diverted </t>
  </si>
  <si>
    <t>Phone:</t>
  </si>
  <si>
    <r>
      <t xml:space="preserve">A.2. Waste Estimation </t>
    </r>
    <r>
      <rPr>
        <b/>
        <sz val="16"/>
        <color theme="0"/>
        <rFont val="Calibri"/>
        <family val="2"/>
        <scheme val="minor"/>
      </rPr>
      <t/>
    </r>
  </si>
  <si>
    <t>Recycle/Disposal Facility</t>
  </si>
  <si>
    <t xml:space="preserve">Reuse      </t>
  </si>
  <si>
    <t>CM</t>
  </si>
  <si>
    <t>Sqft</t>
  </si>
  <si>
    <t>Area</t>
  </si>
  <si>
    <t>Project Gross Area:</t>
  </si>
  <si>
    <t>C.3. Benchmarking Charts</t>
  </si>
  <si>
    <t>UBC Average</t>
  </si>
  <si>
    <t>New Construction</t>
  </si>
  <si>
    <t>Renovation</t>
  </si>
  <si>
    <t>Project Type:</t>
  </si>
  <si>
    <t>Landfill</t>
  </si>
  <si>
    <t>Metro Vancouver averages</t>
  </si>
  <si>
    <t>UBC Ave</t>
  </si>
  <si>
    <t>UBC Best</t>
  </si>
  <si>
    <t xml:space="preserve">Suggested </t>
  </si>
  <si>
    <t>Diversion Process</t>
  </si>
  <si>
    <t>Divert</t>
  </si>
  <si>
    <t>Generate</t>
  </si>
  <si>
    <t>(KG)</t>
  </si>
  <si>
    <t>UBC Goal (LEED)</t>
  </si>
  <si>
    <t>UBC Goal (non-LEED)</t>
  </si>
  <si>
    <t>Please update the below tables periodically</t>
  </si>
  <si>
    <t>The below tables will be updated automatically based on the tables on the right</t>
  </si>
  <si>
    <t xml:space="preserve">The fields in black are dropdown list. You can select your prefred response by clicking on these cells. </t>
  </si>
  <si>
    <t xml:space="preserve"> </t>
  </si>
  <si>
    <t>► Compare the waste generation and diversion rate of your project with other UBC Vancouver Campus projects.</t>
  </si>
  <si>
    <t>Which forms should be filled out in your project?</t>
  </si>
  <si>
    <t>Forms Description</t>
  </si>
  <si>
    <t>C. Waste Diversion Report</t>
  </si>
  <si>
    <t xml:space="preserve">Instructions </t>
  </si>
  <si>
    <t xml:space="preserve">Demolition and Construction Waste Management                                  </t>
  </si>
  <si>
    <t>Required Forms</t>
  </si>
  <si>
    <t>Below $ 200,000</t>
  </si>
  <si>
    <t>Above or equal to $ 200,000</t>
  </si>
  <si>
    <t>B.Waste Tracking Form</t>
  </si>
  <si>
    <t>A. Waste Management Plan</t>
  </si>
  <si>
    <t>Light grey</t>
  </si>
  <si>
    <t>White</t>
  </si>
  <si>
    <t>Dark grey</t>
  </si>
  <si>
    <t>Black</t>
  </si>
  <si>
    <t>Should be filled</t>
  </si>
  <si>
    <t>Dropdown list</t>
  </si>
  <si>
    <t>Automatically filled</t>
  </si>
  <si>
    <t>Project Information</t>
  </si>
  <si>
    <t>Contractor Information</t>
  </si>
  <si>
    <t>Projects Construction &amp; Demolition Value</t>
  </si>
  <si>
    <t>Form C. Waste Diversion form will be automatically filled.</t>
  </si>
  <si>
    <t xml:space="preserve">     Use the Unit Converter to transfer the waste quantities from volume or area to weight.</t>
  </si>
  <si>
    <r>
      <t xml:space="preserve">A. </t>
    </r>
    <r>
      <rPr>
        <b/>
        <sz val="16"/>
        <rFont val="Calibri"/>
        <family val="2"/>
        <scheme val="minor"/>
      </rPr>
      <t>Waste Management Plan</t>
    </r>
  </si>
  <si>
    <t>● If needed, use the Unit Converter sheet to transfer material quantities from volume or area to weight.</t>
  </si>
  <si>
    <t>Which cells should be filled out?</t>
  </si>
  <si>
    <t>Reuse</t>
  </si>
  <si>
    <t>Roofing (asphalt shingles)</t>
  </si>
  <si>
    <t>Plastic</t>
  </si>
  <si>
    <t>Wood</t>
  </si>
  <si>
    <t xml:space="preserve">           Project Estimated Construction &amp; Demolition Value ($):</t>
  </si>
  <si>
    <r>
      <rPr>
        <b/>
        <sz val="11"/>
        <color theme="1"/>
        <rFont val="Calibri"/>
        <family val="2"/>
        <scheme val="minor"/>
      </rPr>
      <t xml:space="preserve">Project Gross Area:                                    </t>
    </r>
    <r>
      <rPr>
        <sz val="11"/>
        <color theme="1"/>
        <rFont val="Calibri"/>
        <family val="2"/>
        <scheme val="minor"/>
      </rPr>
      <t xml:space="preserve">   Unit</t>
    </r>
  </si>
  <si>
    <t>Type of Material</t>
  </si>
  <si>
    <r>
      <t>Percentage</t>
    </r>
    <r>
      <rPr>
        <b/>
        <i/>
        <sz val="10"/>
        <color theme="0"/>
        <rFont val="Calibri"/>
        <family val="2"/>
        <scheme val="minor"/>
      </rPr>
      <t xml:space="preserve"> </t>
    </r>
    <r>
      <rPr>
        <i/>
        <sz val="10"/>
        <color theme="0"/>
        <rFont val="Calibri"/>
        <family val="2"/>
        <scheme val="minor"/>
      </rPr>
      <t xml:space="preserve">to be Diverted </t>
    </r>
  </si>
  <si>
    <t xml:space="preserve">Project </t>
  </si>
  <si>
    <t>Contractor</t>
  </si>
  <si>
    <t>Demolition/Waste Subcontractor:</t>
  </si>
  <si>
    <t>Waste Subcontractor</t>
  </si>
  <si>
    <t>Project Estimated Construction &amp; Demolition Value ($):</t>
  </si>
  <si>
    <t xml:space="preserve">Project Gross Area      </t>
  </si>
  <si>
    <t>Contact person:</t>
  </si>
  <si>
    <t>Type of  Materials</t>
  </si>
  <si>
    <t>Weight receipt number</t>
  </si>
  <si>
    <t>Other</t>
  </si>
  <si>
    <t>(Select from drop down list)</t>
  </si>
  <si>
    <t xml:space="preserve">University of British Columbia     </t>
  </si>
  <si>
    <r>
      <t xml:space="preserve">B.2. Waste Tracking </t>
    </r>
    <r>
      <rPr>
        <b/>
        <sz val="16"/>
        <color theme="0"/>
        <rFont val="Calibri"/>
        <family val="2"/>
        <scheme val="minor"/>
      </rPr>
      <t/>
    </r>
  </si>
  <si>
    <r>
      <t xml:space="preserve">In </t>
    </r>
    <r>
      <rPr>
        <b/>
        <i/>
        <sz val="9.5"/>
        <color theme="1"/>
        <rFont val="Calibri"/>
        <family val="2"/>
      </rPr>
      <t xml:space="preserve">Column D: </t>
    </r>
    <r>
      <rPr>
        <i/>
        <sz val="9.5"/>
        <color theme="1"/>
        <rFont val="Calibri"/>
        <family val="2"/>
      </rPr>
      <t xml:space="preserve">Please insert </t>
    </r>
    <r>
      <rPr>
        <b/>
        <i/>
        <sz val="9.5"/>
        <color theme="1"/>
        <rFont val="Calibri"/>
        <family val="2"/>
      </rPr>
      <t xml:space="preserve">volume </t>
    </r>
    <r>
      <rPr>
        <i/>
        <sz val="9.5"/>
        <color theme="1"/>
        <rFont val="Calibri"/>
        <family val="2"/>
      </rPr>
      <t xml:space="preserve">in Cubic yards (CY), Cubic Meters (CM),  or Board feet (bd ft); or </t>
    </r>
    <r>
      <rPr>
        <b/>
        <i/>
        <sz val="9.5"/>
        <color theme="1"/>
        <rFont val="Calibri"/>
        <family val="2"/>
      </rPr>
      <t xml:space="preserve">area </t>
    </r>
    <r>
      <rPr>
        <i/>
        <sz val="9.5"/>
        <color theme="1"/>
        <rFont val="Calibri"/>
        <family val="2"/>
      </rPr>
      <t xml:space="preserve">in Square feet (Sqf) or Square Meter (Sqm)  to transfer it into </t>
    </r>
    <r>
      <rPr>
        <b/>
        <i/>
        <sz val="9.5"/>
        <color theme="1"/>
        <rFont val="Calibri"/>
        <family val="2"/>
      </rPr>
      <t xml:space="preserve">weight </t>
    </r>
    <r>
      <rPr>
        <i/>
        <sz val="9.5"/>
        <color theme="1"/>
        <rFont val="Calibri"/>
        <family val="2"/>
      </rPr>
      <t>(Metric tonnes or KG).</t>
    </r>
  </si>
  <si>
    <t xml:space="preserve">                                        Demolition and Construction Waste Management</t>
  </si>
  <si>
    <t xml:space="preserve">       University of British Columbia                     </t>
  </si>
  <si>
    <t xml:space="preserve">       University of British Columbia               </t>
  </si>
  <si>
    <t>(Will be automatically filled using your inputs in Form B)</t>
  </si>
  <si>
    <r>
      <t>C.2. Waste Tracking Calculations</t>
    </r>
    <r>
      <rPr>
        <b/>
        <i/>
        <sz val="10"/>
        <color theme="0"/>
        <rFont val="Calibri"/>
        <family val="2"/>
        <scheme val="minor"/>
      </rPr>
      <t/>
    </r>
  </si>
  <si>
    <t>(Metric Ton)</t>
  </si>
  <si>
    <t xml:space="preserve">         Project Estimated Construction &amp; Demolition Value ($):</t>
  </si>
  <si>
    <t xml:space="preserve">Rigid, whole, loose (no film) </t>
  </si>
  <si>
    <t xml:space="preserve">       University of British Columbia                  </t>
  </si>
  <si>
    <t xml:space="preserve">                 Demolition and Construction Waste Management</t>
  </si>
  <si>
    <t xml:space="preserve">If the form is not active, press "Enable Editing" button in the yellow bar on the top of the excel sheet.
</t>
  </si>
  <si>
    <t>This file includes these tabs:</t>
  </si>
  <si>
    <t xml:space="preserve">            University of British Columbia</t>
  </si>
  <si>
    <t>(OPTIONAL for projects with total demolition &amp; construction value of less than $200,000)</t>
  </si>
  <si>
    <t xml:space="preserve">Forms can be accessed at: </t>
  </si>
  <si>
    <t>(Of total waste generated)</t>
  </si>
  <si>
    <t>MMM</t>
  </si>
  <si>
    <t>Project C&amp;D Value ($):</t>
  </si>
  <si>
    <t>Please make sure you have selected the right metrics for the above quantities in Form B.</t>
  </si>
  <si>
    <t>Your Project</t>
  </si>
  <si>
    <t>Your Estimate</t>
  </si>
  <si>
    <t>Waste generation/sqm</t>
  </si>
  <si>
    <t>Waste generation/1000$ construction cost</t>
  </si>
  <si>
    <t>UBC Best Practice</t>
  </si>
  <si>
    <t>Mixed Waste/Garbage</t>
  </si>
  <si>
    <r>
      <t xml:space="preserve">Percentage </t>
    </r>
    <r>
      <rPr>
        <b/>
        <i/>
        <sz val="10"/>
        <color theme="0"/>
        <rFont val="Calibri"/>
        <family val="2"/>
        <scheme val="minor"/>
      </rPr>
      <t>(of total waste generated)</t>
    </r>
  </si>
  <si>
    <t>Waste Generated</t>
  </si>
  <si>
    <t>Weight</t>
  </si>
  <si>
    <t>Percentage</t>
  </si>
  <si>
    <t>%  of total waste generated</t>
  </si>
  <si>
    <t xml:space="preserve">► Forms can be accessed at: </t>
  </si>
  <si>
    <t xml:space="preserve">► Make sure to keep the weight receipts for 2 years after finishing the project. </t>
  </si>
  <si>
    <t>Metro Vancouver Benchmark</t>
  </si>
  <si>
    <t>UBC Benchmark</t>
  </si>
  <si>
    <t>(Tonne)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</si>
</sst>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dd/mm/yyyy;@"/>
    <numFmt numFmtId="166" formatCode="0.0"/>
    <numFmt numFmtId="167" formatCode="[&lt;=9999999]###\-####;###\-###\-####"/>
    <numFmt numFmtId="168" formatCode="#,##0.0"/>
  </numFmts>
  <fonts count="6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color rgb="FFF2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1"/>
      <name val="Calibri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i/>
      <sz val="9.5"/>
      <color theme="1"/>
      <name val="Calibri"/>
      <family val="2"/>
    </font>
    <font>
      <b/>
      <i/>
      <sz val="9.5"/>
      <color theme="1"/>
      <name val="Calibri"/>
      <family val="2"/>
    </font>
    <font>
      <b/>
      <sz val="9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9"/>
      <color theme="0" tint="-0.34998626667073579"/>
      <name val="Times New Roman"/>
      <family val="1"/>
    </font>
    <font>
      <i/>
      <sz val="9"/>
      <color theme="0"/>
      <name val="Calibri"/>
      <family val="2"/>
      <scheme val="minor"/>
    </font>
    <font>
      <i/>
      <sz val="11"/>
      <color rgb="FFCC0000"/>
      <name val="Calibri"/>
      <family val="2"/>
      <scheme val="minor"/>
    </font>
    <font>
      <b/>
      <i/>
      <sz val="11"/>
      <color rgb="FFCC0000"/>
      <name val="Calibri"/>
      <family val="2"/>
      <scheme val="minor"/>
    </font>
    <font>
      <b/>
      <i/>
      <sz val="11"/>
      <color rgb="FF8E0000"/>
      <name val="Calibri"/>
      <family val="2"/>
      <scheme val="minor"/>
    </font>
    <font>
      <i/>
      <sz val="11"/>
      <color rgb="FF8E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14999847407452621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medium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medium">
        <color indexed="64"/>
      </left>
      <right style="medium">
        <color theme="1" tint="0.499984740745262"/>
      </right>
      <top style="thin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indexed="64"/>
      </bottom>
      <diagonal/>
    </border>
    <border>
      <left style="medium">
        <color theme="1" tint="0.499984740745262"/>
      </left>
      <right style="medium">
        <color indexed="64"/>
      </right>
      <top/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 tint="0.499984740745262"/>
      </right>
      <top style="medium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theme="1" tint="0.499984740745262"/>
      </bottom>
      <diagonal/>
    </border>
    <border>
      <left style="medium">
        <color indexed="64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/>
      <top style="medium">
        <color indexed="64"/>
      </top>
      <bottom style="medium">
        <color theme="1" tint="0.499984740745262"/>
      </bottom>
      <diagonal/>
    </border>
    <border>
      <left/>
      <right/>
      <top style="medium">
        <color indexed="64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theme="1" tint="0.499984740745262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 tint="0.34998626667073579"/>
      </left>
      <right style="thin">
        <color indexed="64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medium">
        <color theme="1" tint="0.34998626667073579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734"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2" borderId="10" xfId="0" applyFont="1" applyFill="1" applyBorder="1" applyAlignment="1">
      <alignment vertical="center"/>
    </xf>
    <xf numFmtId="0" fontId="16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left"/>
    </xf>
    <xf numFmtId="0" fontId="0" fillId="4" borderId="0" xfId="0" applyFill="1" applyBorder="1"/>
    <xf numFmtId="0" fontId="18" fillId="5" borderId="0" xfId="0" applyFont="1" applyFill="1" applyBorder="1" applyAlignment="1">
      <alignment vertical="center"/>
    </xf>
    <xf numFmtId="0" fontId="18" fillId="5" borderId="6" xfId="0" applyFont="1" applyFill="1" applyBorder="1" applyAlignment="1">
      <alignment vertical="center"/>
    </xf>
    <xf numFmtId="0" fontId="25" fillId="5" borderId="14" xfId="0" applyFont="1" applyFill="1" applyBorder="1" applyAlignment="1">
      <alignment vertical="center" wrapText="1"/>
    </xf>
    <xf numFmtId="0" fontId="18" fillId="5" borderId="14" xfId="0" applyFont="1" applyFill="1" applyBorder="1" applyAlignment="1">
      <alignment vertical="center" wrapText="1"/>
    </xf>
    <xf numFmtId="0" fontId="19" fillId="5" borderId="8" xfId="0" applyFont="1" applyFill="1" applyBorder="1" applyAlignment="1">
      <alignment horizontal="left" vertical="center" wrapText="1"/>
    </xf>
    <xf numFmtId="0" fontId="25" fillId="5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6" fillId="0" borderId="0" xfId="0" applyFont="1"/>
    <xf numFmtId="0" fontId="10" fillId="0" borderId="0" xfId="0" applyFont="1"/>
    <xf numFmtId="0" fontId="18" fillId="5" borderId="13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5" borderId="14" xfId="0" applyFont="1" applyFill="1" applyBorder="1" applyAlignment="1">
      <alignment vertical="center"/>
    </xf>
    <xf numFmtId="0" fontId="25" fillId="5" borderId="12" xfId="0" applyFont="1" applyFill="1" applyBorder="1" applyAlignment="1">
      <alignment vertical="center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right"/>
    </xf>
    <xf numFmtId="0" fontId="45" fillId="0" borderId="0" xfId="0" applyFont="1" applyFill="1"/>
    <xf numFmtId="0" fontId="35" fillId="4" borderId="0" xfId="0" applyFont="1" applyFill="1" applyBorder="1" applyAlignment="1">
      <alignment vertic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19" fillId="5" borderId="15" xfId="0" applyFont="1" applyFill="1" applyBorder="1" applyAlignment="1" applyProtection="1">
      <alignment horizontal="left" vertical="center" wrapText="1"/>
    </xf>
    <xf numFmtId="0" fontId="29" fillId="5" borderId="14" xfId="0" applyFont="1" applyFill="1" applyBorder="1" applyAlignment="1" applyProtection="1">
      <alignment horizontal="left" vertical="center" wrapText="1"/>
    </xf>
    <xf numFmtId="0" fontId="27" fillId="5" borderId="15" xfId="0" applyFont="1" applyFill="1" applyBorder="1" applyAlignment="1" applyProtection="1">
      <alignment horizontal="left" vertical="center" wrapText="1"/>
    </xf>
    <xf numFmtId="0" fontId="27" fillId="5" borderId="4" xfId="0" applyFont="1" applyFill="1" applyBorder="1" applyAlignment="1" applyProtection="1">
      <alignment horizontal="left" vertical="center"/>
    </xf>
    <xf numFmtId="0" fontId="29" fillId="5" borderId="10" xfId="0" applyFont="1" applyFill="1" applyBorder="1" applyAlignment="1" applyProtection="1">
      <alignment horizontal="left" vertical="center" wrapText="1"/>
    </xf>
    <xf numFmtId="0" fontId="19" fillId="5" borderId="14" xfId="0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0" fillId="0" borderId="0" xfId="0" applyAlignment="1"/>
    <xf numFmtId="0" fontId="52" fillId="0" borderId="0" xfId="0" applyFont="1"/>
    <xf numFmtId="0" fontId="2" fillId="0" borderId="0" xfId="0" applyFont="1" applyAlignment="1"/>
    <xf numFmtId="0" fontId="16" fillId="0" borderId="0" xfId="0" applyFont="1" applyAlignment="1"/>
    <xf numFmtId="0" fontId="0" fillId="0" borderId="0" xfId="0" applyAlignment="1">
      <alignment vertical="center"/>
    </xf>
    <xf numFmtId="0" fontId="3" fillId="0" borderId="0" xfId="0" applyFont="1" applyAlignment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/>
    </xf>
    <xf numFmtId="0" fontId="6" fillId="4" borderId="0" xfId="0" applyFont="1" applyFill="1" applyBorder="1" applyAlignment="1" applyProtection="1">
      <alignment vertical="top" wrapText="1"/>
    </xf>
    <xf numFmtId="0" fontId="48" fillId="4" borderId="4" xfId="0" applyFont="1" applyFill="1" applyBorder="1" applyAlignment="1" applyProtection="1">
      <alignment vertical="center"/>
    </xf>
    <xf numFmtId="0" fontId="6" fillId="4" borderId="13" xfId="0" applyFont="1" applyFill="1" applyBorder="1" applyAlignment="1" applyProtection="1">
      <alignment vertical="top" wrapText="1"/>
    </xf>
    <xf numFmtId="0" fontId="48" fillId="4" borderId="14" xfId="0" applyFont="1" applyFill="1" applyBorder="1" applyAlignment="1" applyProtection="1">
      <alignment wrapText="1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48" fillId="4" borderId="32" xfId="0" applyFont="1" applyFill="1" applyBorder="1" applyAlignment="1" applyProtection="1">
      <alignment wrapText="1"/>
    </xf>
    <xf numFmtId="0" fontId="0" fillId="7" borderId="0" xfId="0" applyFill="1"/>
    <xf numFmtId="0" fontId="3" fillId="7" borderId="0" xfId="0" applyFont="1" applyFill="1"/>
    <xf numFmtId="0" fontId="6" fillId="7" borderId="0" xfId="0" applyFont="1" applyFill="1" applyAlignment="1">
      <alignment horizontal="left" wrapText="1"/>
    </xf>
    <xf numFmtId="0" fontId="0" fillId="7" borderId="0" xfId="0" applyFill="1" applyAlignment="1">
      <alignment horizontal="left" wrapText="1"/>
    </xf>
    <xf numFmtId="0" fontId="0" fillId="7" borderId="0" xfId="0" applyFill="1" applyAlignment="1">
      <alignment horizontal="left"/>
    </xf>
    <xf numFmtId="0" fontId="1" fillId="9" borderId="0" xfId="0" applyFont="1" applyFill="1"/>
    <xf numFmtId="0" fontId="1" fillId="8" borderId="0" xfId="0" applyFont="1" applyFill="1"/>
    <xf numFmtId="0" fontId="5" fillId="8" borderId="0" xfId="0" applyFont="1" applyFill="1"/>
    <xf numFmtId="0" fontId="18" fillId="9" borderId="0" xfId="0" applyFont="1" applyFill="1" applyAlignment="1">
      <alignment vertical="top"/>
    </xf>
    <xf numFmtId="0" fontId="19" fillId="9" borderId="0" xfId="0" applyFont="1" applyFill="1"/>
    <xf numFmtId="0" fontId="19" fillId="9" borderId="0" xfId="0" applyFont="1" applyFill="1" applyAlignment="1">
      <alignment wrapText="1"/>
    </xf>
    <xf numFmtId="0" fontId="19" fillId="9" borderId="0" xfId="0" applyFont="1" applyFill="1" applyAlignment="1">
      <alignment horizontal="left" wrapText="1"/>
    </xf>
    <xf numFmtId="0" fontId="18" fillId="9" borderId="0" xfId="0" applyFont="1" applyFill="1" applyAlignment="1">
      <alignment horizontal="left" wrapText="1"/>
    </xf>
    <xf numFmtId="0" fontId="5" fillId="9" borderId="0" xfId="0" applyFont="1" applyFill="1" applyAlignment="1">
      <alignment horizontal="left" wrapText="1"/>
    </xf>
    <xf numFmtId="0" fontId="5" fillId="8" borderId="0" xfId="0" applyFont="1" applyFill="1" applyAlignment="1"/>
    <xf numFmtId="0" fontId="5" fillId="9" borderId="0" xfId="0" applyFont="1" applyFill="1" applyAlignment="1">
      <alignment horizontal="left"/>
    </xf>
    <xf numFmtId="0" fontId="0" fillId="7" borderId="0" xfId="0" applyFill="1" applyAlignment="1">
      <alignment horizontal="left" vertical="center"/>
    </xf>
    <xf numFmtId="0" fontId="0" fillId="3" borderId="32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12" fillId="4" borderId="21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/>
    </xf>
    <xf numFmtId="0" fontId="48" fillId="4" borderId="14" xfId="0" applyFont="1" applyFill="1" applyBorder="1" applyAlignment="1" applyProtection="1">
      <alignment vertical="center"/>
    </xf>
    <xf numFmtId="0" fontId="48" fillId="4" borderId="17" xfId="0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vertical="center" wrapText="1"/>
    </xf>
    <xf numFmtId="0" fontId="48" fillId="4" borderId="32" xfId="0" applyFont="1" applyFill="1" applyBorder="1" applyAlignment="1" applyProtection="1">
      <alignment vertical="center"/>
    </xf>
    <xf numFmtId="0" fontId="6" fillId="4" borderId="15" xfId="0" applyFont="1" applyFill="1" applyBorder="1" applyAlignment="1" applyProtection="1">
      <alignment vertical="center" wrapText="1"/>
    </xf>
    <xf numFmtId="0" fontId="6" fillId="4" borderId="10" xfId="0" applyFont="1" applyFill="1" applyBorder="1" applyAlignment="1" applyProtection="1">
      <alignment vertical="center" wrapText="1"/>
    </xf>
    <xf numFmtId="0" fontId="48" fillId="4" borderId="19" xfId="0" applyFont="1" applyFill="1" applyBorder="1" applyAlignment="1" applyProtection="1">
      <alignment vertical="center"/>
    </xf>
    <xf numFmtId="0" fontId="6" fillId="4" borderId="7" xfId="0" applyFont="1" applyFill="1" applyBorder="1" applyAlignment="1" applyProtection="1">
      <alignment vertical="center" wrapText="1"/>
    </xf>
    <xf numFmtId="0" fontId="6" fillId="4" borderId="2" xfId="0" applyFont="1" applyFill="1" applyBorder="1" applyAlignment="1" applyProtection="1">
      <alignment vertical="center" wrapText="1"/>
    </xf>
    <xf numFmtId="0" fontId="48" fillId="4" borderId="18" xfId="0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vertical="center"/>
    </xf>
    <xf numFmtId="0" fontId="6" fillId="4" borderId="11" xfId="0" applyFont="1" applyFill="1" applyBorder="1" applyAlignment="1" applyProtection="1">
      <alignment vertical="center" wrapText="1"/>
    </xf>
    <xf numFmtId="0" fontId="48" fillId="4" borderId="14" xfId="0" applyFont="1" applyFill="1" applyBorder="1" applyAlignment="1" applyProtection="1">
      <alignment vertical="center" wrapText="1"/>
    </xf>
    <xf numFmtId="0" fontId="48" fillId="4" borderId="32" xfId="0" applyFont="1" applyFill="1" applyBorder="1" applyAlignment="1" applyProtection="1">
      <alignment vertical="center" wrapText="1"/>
    </xf>
    <xf numFmtId="0" fontId="11" fillId="4" borderId="33" xfId="0" applyFont="1" applyFill="1" applyBorder="1" applyAlignment="1">
      <alignment vertical="center"/>
    </xf>
    <xf numFmtId="0" fontId="55" fillId="4" borderId="1" xfId="0" applyFont="1" applyFill="1" applyBorder="1" applyAlignment="1">
      <alignment horizontal="center" vertical="center"/>
    </xf>
    <xf numFmtId="0" fontId="55" fillId="4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0" fillId="4" borderId="41" xfId="0" applyFill="1" applyBorder="1" applyAlignment="1">
      <alignment vertical="center"/>
    </xf>
    <xf numFmtId="0" fontId="0" fillId="4" borderId="43" xfId="0" applyFill="1" applyBorder="1" applyAlignment="1">
      <alignment vertical="center"/>
    </xf>
    <xf numFmtId="0" fontId="12" fillId="4" borderId="44" xfId="0" applyFont="1" applyFill="1" applyBorder="1" applyAlignment="1">
      <alignment horizontal="left" vertical="center" wrapText="1"/>
    </xf>
    <xf numFmtId="0" fontId="5" fillId="2" borderId="51" xfId="0" applyFont="1" applyFill="1" applyBorder="1" applyAlignment="1">
      <alignment vertical="center"/>
    </xf>
    <xf numFmtId="0" fontId="19" fillId="5" borderId="53" xfId="0" applyFont="1" applyFill="1" applyBorder="1" applyAlignment="1">
      <alignment horizontal="left" vertical="center" wrapText="1"/>
    </xf>
    <xf numFmtId="0" fontId="15" fillId="4" borderId="56" xfId="0" applyFont="1" applyFill="1" applyBorder="1" applyAlignment="1">
      <alignment horizontal="left" vertical="center"/>
    </xf>
    <xf numFmtId="0" fontId="28" fillId="5" borderId="61" xfId="0" applyFont="1" applyFill="1" applyBorder="1" applyAlignment="1">
      <alignment horizontal="left" vertical="center"/>
    </xf>
    <xf numFmtId="0" fontId="18" fillId="5" borderId="14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4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right" vertical="center"/>
    </xf>
    <xf numFmtId="0" fontId="56" fillId="4" borderId="4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0" fontId="0" fillId="4" borderId="0" xfId="0" applyFill="1" applyAlignment="1">
      <alignment horizontal="left" vertical="center"/>
    </xf>
    <xf numFmtId="0" fontId="0" fillId="0" borderId="4" xfId="0" applyBorder="1"/>
    <xf numFmtId="0" fontId="10" fillId="0" borderId="4" xfId="0" applyFont="1" applyBorder="1" applyAlignment="1">
      <alignment wrapText="1"/>
    </xf>
    <xf numFmtId="0" fontId="10" fillId="0" borderId="4" xfId="0" applyFont="1" applyBorder="1" applyAlignment="1"/>
    <xf numFmtId="0" fontId="0" fillId="0" borderId="4" xfId="0" applyFill="1" applyBorder="1" applyAlignment="1">
      <alignment horizontal="left" wrapText="1"/>
    </xf>
    <xf numFmtId="0" fontId="0" fillId="0" borderId="4" xfId="0" applyFill="1" applyBorder="1"/>
    <xf numFmtId="2" fontId="0" fillId="0" borderId="4" xfId="0" applyNumberFormat="1" applyFill="1" applyBorder="1" applyAlignment="1">
      <alignment horizontal="left"/>
    </xf>
    <xf numFmtId="2" fontId="0" fillId="10" borderId="4" xfId="0" applyNumberFormat="1" applyFill="1" applyBorder="1"/>
    <xf numFmtId="2" fontId="49" fillId="0" borderId="4" xfId="0" applyNumberFormat="1" applyFont="1" applyFill="1" applyBorder="1" applyAlignment="1">
      <alignment horizontal="left"/>
    </xf>
    <xf numFmtId="2" fontId="10" fillId="0" borderId="4" xfId="0" applyNumberFormat="1" applyFont="1" applyFill="1" applyBorder="1" applyAlignment="1">
      <alignment horizontal="left"/>
    </xf>
    <xf numFmtId="0" fontId="10" fillId="4" borderId="0" xfId="0" applyFont="1" applyFill="1" applyBorder="1" applyAlignment="1">
      <alignment horizontal="right" vertical="center"/>
    </xf>
    <xf numFmtId="0" fontId="0" fillId="4" borderId="8" xfId="0" applyFill="1" applyBorder="1" applyAlignment="1">
      <alignment vertical="center"/>
    </xf>
    <xf numFmtId="0" fontId="47" fillId="4" borderId="8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0" fontId="42" fillId="4" borderId="0" xfId="1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 wrapText="1"/>
    </xf>
    <xf numFmtId="0" fontId="20" fillId="4" borderId="33" xfId="0" applyFont="1" applyFill="1" applyBorder="1" applyAlignment="1">
      <alignment horizontal="left" vertical="center" wrapText="1"/>
    </xf>
    <xf numFmtId="0" fontId="20" fillId="4" borderId="34" xfId="0" applyFont="1" applyFill="1" applyBorder="1" applyAlignment="1">
      <alignment horizontal="left" vertical="center"/>
    </xf>
    <xf numFmtId="0" fontId="22" fillId="4" borderId="34" xfId="0" applyFont="1" applyFill="1" applyBorder="1" applyAlignment="1">
      <alignment horizontal="left" vertical="center" wrapText="1"/>
    </xf>
    <xf numFmtId="0" fontId="20" fillId="4" borderId="34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35" xfId="0" applyFont="1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12" fillId="4" borderId="0" xfId="0" applyFont="1" applyFill="1" applyBorder="1" applyAlignment="1">
      <alignment horizontal="right" vertical="center"/>
    </xf>
    <xf numFmtId="0" fontId="0" fillId="4" borderId="36" xfId="0" applyFill="1" applyBorder="1" applyAlignment="1">
      <alignment vertical="center"/>
    </xf>
    <xf numFmtId="0" fontId="0" fillId="4" borderId="22" xfId="0" applyFont="1" applyFill="1" applyBorder="1" applyAlignment="1">
      <alignment vertical="center"/>
    </xf>
    <xf numFmtId="0" fontId="0" fillId="4" borderId="4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0" fillId="4" borderId="42" xfId="0" applyFont="1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4" borderId="42" xfId="0" applyFill="1" applyBorder="1" applyAlignment="1">
      <alignment vertical="center"/>
    </xf>
    <xf numFmtId="0" fontId="0" fillId="5" borderId="41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42" xfId="0" applyFont="1" applyFill="1" applyBorder="1" applyAlignment="1">
      <alignment vertical="center"/>
    </xf>
    <xf numFmtId="0" fontId="0" fillId="4" borderId="47" xfId="0" applyFill="1" applyBorder="1" applyAlignment="1">
      <alignment vertical="center"/>
    </xf>
    <xf numFmtId="0" fontId="0" fillId="4" borderId="48" xfId="0" applyFill="1" applyBorder="1" applyAlignment="1">
      <alignment vertical="center"/>
    </xf>
    <xf numFmtId="0" fontId="0" fillId="4" borderId="49" xfId="0" applyFill="1" applyBorder="1" applyAlignment="1">
      <alignment vertical="center"/>
    </xf>
    <xf numFmtId="0" fontId="16" fillId="2" borderId="50" xfId="0" applyFont="1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27" fillId="5" borderId="46" xfId="0" applyFont="1" applyFill="1" applyBorder="1" applyAlignment="1">
      <alignment vertical="center" wrapText="1"/>
    </xf>
    <xf numFmtId="0" fontId="25" fillId="5" borderId="14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19" fillId="5" borderId="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7" fillId="0" borderId="0" xfId="0" applyFont="1" applyAlignment="1">
      <alignment horizontal="left"/>
    </xf>
    <xf numFmtId="0" fontId="57" fillId="0" borderId="0" xfId="0" applyFont="1" applyAlignment="1">
      <alignment horizontal="left" wrapText="1"/>
    </xf>
    <xf numFmtId="2" fontId="59" fillId="0" borderId="4" xfId="0" applyNumberFormat="1" applyFont="1" applyFill="1" applyBorder="1" applyAlignment="1">
      <alignment horizontal="left"/>
    </xf>
    <xf numFmtId="2" fontId="57" fillId="0" borderId="4" xfId="0" applyNumberFormat="1" applyFont="1" applyFill="1" applyBorder="1" applyAlignment="1">
      <alignment horizontal="left"/>
    </xf>
    <xf numFmtId="2" fontId="57" fillId="0" borderId="0" xfId="0" applyNumberFormat="1" applyFont="1" applyAlignment="1">
      <alignment horizontal="left"/>
    </xf>
    <xf numFmtId="2" fontId="57" fillId="0" borderId="0" xfId="0" applyNumberFormat="1" applyFont="1" applyAlignment="1">
      <alignment horizontal="left" wrapText="1"/>
    </xf>
    <xf numFmtId="0" fontId="0" fillId="0" borderId="0" xfId="0" applyFill="1" applyBorder="1" applyAlignment="1">
      <alignment vertical="center"/>
    </xf>
    <xf numFmtId="14" fontId="0" fillId="0" borderId="0" xfId="0" applyNumberFormat="1" applyAlignment="1" applyProtection="1">
      <alignment vertical="center"/>
      <protection locked="0"/>
    </xf>
    <xf numFmtId="0" fontId="6" fillId="0" borderId="0" xfId="0" applyFont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right" vertical="center"/>
    </xf>
    <xf numFmtId="0" fontId="32" fillId="4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5" borderId="1" xfId="0" applyFont="1" applyFill="1" applyBorder="1" applyAlignment="1">
      <alignment horizontal="left" vertical="center"/>
    </xf>
    <xf numFmtId="0" fontId="38" fillId="5" borderId="54" xfId="0" applyFont="1" applyFill="1" applyBorder="1" applyAlignment="1">
      <alignment horizontal="left" vertical="center"/>
    </xf>
    <xf numFmtId="0" fontId="19" fillId="5" borderId="41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vertical="center"/>
    </xf>
    <xf numFmtId="0" fontId="0" fillId="4" borderId="65" xfId="0" applyFill="1" applyBorder="1" applyAlignment="1">
      <alignment vertical="center"/>
    </xf>
    <xf numFmtId="0" fontId="2" fillId="4" borderId="65" xfId="0" applyFont="1" applyFill="1" applyBorder="1" applyAlignment="1">
      <alignment horizontal="center" vertical="center"/>
    </xf>
    <xf numFmtId="0" fontId="0" fillId="4" borderId="66" xfId="0" applyFill="1" applyBorder="1" applyAlignment="1">
      <alignment vertical="center"/>
    </xf>
    <xf numFmtId="0" fontId="4" fillId="4" borderId="42" xfId="0" applyFont="1" applyFill="1" applyBorder="1" applyAlignment="1">
      <alignment horizontal="right" vertical="center"/>
    </xf>
    <xf numFmtId="0" fontId="0" fillId="4" borderId="53" xfId="0" applyFill="1" applyBorder="1" applyAlignment="1">
      <alignment vertical="center"/>
    </xf>
    <xf numFmtId="0" fontId="0" fillId="4" borderId="55" xfId="0" applyFill="1" applyBorder="1" applyAlignment="1">
      <alignment vertical="center"/>
    </xf>
    <xf numFmtId="0" fontId="12" fillId="4" borderId="41" xfId="0" applyFont="1" applyFill="1" applyBorder="1" applyAlignment="1">
      <alignment horizontal="left" vertical="center" wrapText="1"/>
    </xf>
    <xf numFmtId="0" fontId="0" fillId="4" borderId="67" xfId="0" applyFill="1" applyBorder="1" applyAlignment="1">
      <alignment vertical="center"/>
    </xf>
    <xf numFmtId="0" fontId="0" fillId="4" borderId="68" xfId="0" applyFill="1" applyBorder="1" applyAlignment="1">
      <alignment vertical="center"/>
    </xf>
    <xf numFmtId="0" fontId="0" fillId="4" borderId="69" xfId="0" applyFill="1" applyBorder="1" applyAlignment="1">
      <alignment vertical="center"/>
    </xf>
    <xf numFmtId="0" fontId="22" fillId="4" borderId="70" xfId="0" applyFont="1" applyFill="1" applyBorder="1" applyAlignment="1">
      <alignment horizontal="left" vertical="center" wrapText="1"/>
    </xf>
    <xf numFmtId="0" fontId="0" fillId="4" borderId="70" xfId="0" applyFill="1" applyBorder="1" applyAlignment="1">
      <alignment vertical="center"/>
    </xf>
    <xf numFmtId="0" fontId="0" fillId="4" borderId="71" xfId="0" applyFill="1" applyBorder="1" applyAlignment="1">
      <alignment vertical="center"/>
    </xf>
    <xf numFmtId="0" fontId="18" fillId="5" borderId="41" xfId="0" applyFont="1" applyFill="1" applyBorder="1" applyAlignment="1">
      <alignment vertical="center"/>
    </xf>
    <xf numFmtId="0" fontId="18" fillId="5" borderId="42" xfId="0" applyFont="1" applyFill="1" applyBorder="1" applyAlignment="1">
      <alignment vertical="center"/>
    </xf>
    <xf numFmtId="0" fontId="12" fillId="4" borderId="71" xfId="0" applyFont="1" applyFill="1" applyBorder="1" applyAlignment="1">
      <alignment horizontal="left" vertical="center" wrapText="1"/>
    </xf>
    <xf numFmtId="0" fontId="0" fillId="4" borderId="72" xfId="0" applyFill="1" applyBorder="1" applyAlignment="1">
      <alignment vertical="center"/>
    </xf>
    <xf numFmtId="0" fontId="12" fillId="4" borderId="47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right" vertical="center"/>
    </xf>
    <xf numFmtId="0" fontId="11" fillId="4" borderId="42" xfId="0" applyFont="1" applyFill="1" applyBorder="1" applyAlignment="1">
      <alignment horizontal="right" vertical="center"/>
    </xf>
    <xf numFmtId="14" fontId="0" fillId="4" borderId="65" xfId="0" applyNumberFormat="1" applyFill="1" applyBorder="1" applyAlignment="1" applyProtection="1">
      <alignment vertical="center"/>
      <protection locked="0"/>
    </xf>
    <xf numFmtId="14" fontId="0" fillId="0" borderId="0" xfId="0" applyNumberFormat="1" applyBorder="1" applyAlignment="1" applyProtection="1">
      <alignment vertical="center"/>
      <protection locked="0"/>
    </xf>
    <xf numFmtId="14" fontId="0" fillId="4" borderId="0" xfId="0" applyNumberFormat="1" applyFill="1" applyBorder="1" applyAlignment="1" applyProtection="1">
      <alignment vertical="center"/>
      <protection locked="0"/>
    </xf>
    <xf numFmtId="0" fontId="0" fillId="4" borderId="0" xfId="0" applyFill="1" applyBorder="1" applyAlignment="1">
      <alignment horizontal="left" vertical="center"/>
    </xf>
    <xf numFmtId="0" fontId="46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48" fillId="4" borderId="0" xfId="0" applyFont="1" applyFill="1" applyBorder="1" applyAlignment="1">
      <alignment horizontal="right" vertical="center"/>
    </xf>
    <xf numFmtId="0" fontId="0" fillId="2" borderId="42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4" borderId="74" xfId="0" applyFill="1" applyBorder="1" applyAlignment="1">
      <alignment vertical="center"/>
    </xf>
    <xf numFmtId="0" fontId="60" fillId="11" borderId="4" xfId="0" applyFont="1" applyFill="1" applyBorder="1" applyAlignment="1" applyProtection="1">
      <alignment horizontal="left" vertical="center"/>
      <protection locked="0"/>
    </xf>
    <xf numFmtId="0" fontId="19" fillId="5" borderId="45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/>
    </xf>
    <xf numFmtId="0" fontId="27" fillId="5" borderId="9" xfId="0" applyFont="1" applyFill="1" applyBorder="1" applyAlignment="1">
      <alignment horizontal="left" vertical="center"/>
    </xf>
    <xf numFmtId="0" fontId="27" fillId="5" borderId="55" xfId="0" applyFont="1" applyFill="1" applyBorder="1" applyAlignment="1">
      <alignment horizontal="left" vertical="center"/>
    </xf>
    <xf numFmtId="0" fontId="18" fillId="5" borderId="54" xfId="0" applyFont="1" applyFill="1" applyBorder="1" applyAlignment="1">
      <alignment horizontal="left" vertical="center"/>
    </xf>
    <xf numFmtId="0" fontId="19" fillId="11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/>
    <xf numFmtId="0" fontId="1" fillId="11" borderId="89" xfId="0" applyFont="1" applyFill="1" applyBorder="1" applyAlignment="1" applyProtection="1">
      <alignment vertical="center"/>
      <protection locked="0"/>
    </xf>
    <xf numFmtId="0" fontId="61" fillId="11" borderId="88" xfId="0" applyFont="1" applyFill="1" applyBorder="1" applyAlignment="1" applyProtection="1">
      <alignment vertical="center"/>
      <protection locked="0"/>
    </xf>
    <xf numFmtId="0" fontId="61" fillId="11" borderId="89" xfId="0" applyFont="1" applyFill="1" applyBorder="1" applyAlignment="1" applyProtection="1">
      <alignment vertical="center"/>
      <protection locked="0"/>
    </xf>
    <xf numFmtId="0" fontId="12" fillId="4" borderId="0" xfId="0" applyFont="1" applyFill="1" applyBorder="1" applyAlignment="1">
      <alignment vertical="center"/>
    </xf>
    <xf numFmtId="0" fontId="0" fillId="4" borderId="90" xfId="0" applyFill="1" applyBorder="1" applyAlignment="1">
      <alignment vertical="center"/>
    </xf>
    <xf numFmtId="0" fontId="20" fillId="4" borderId="48" xfId="0" applyFont="1" applyFill="1" applyBorder="1" applyAlignment="1">
      <alignment horizontal="left" vertical="center"/>
    </xf>
    <xf numFmtId="0" fontId="20" fillId="4" borderId="48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20" fillId="4" borderId="10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 wrapText="1"/>
    </xf>
    <xf numFmtId="0" fontId="12" fillId="4" borderId="24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41" fillId="0" borderId="24" xfId="1" applyFill="1" applyBorder="1" applyAlignment="1">
      <alignment horizontal="right" vertical="center"/>
    </xf>
    <xf numFmtId="0" fontId="41" fillId="0" borderId="24" xfId="1" applyFill="1" applyBorder="1" applyAlignment="1">
      <alignment horizontal="left" vertical="center"/>
    </xf>
    <xf numFmtId="0" fontId="0" fillId="5" borderId="79" xfId="0" applyFill="1" applyBorder="1" applyAlignment="1">
      <alignment vertical="center"/>
    </xf>
    <xf numFmtId="0" fontId="18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54" xfId="0" applyFont="1" applyFill="1" applyBorder="1" applyAlignment="1">
      <alignment vertical="center"/>
    </xf>
    <xf numFmtId="0" fontId="4" fillId="4" borderId="42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0" fillId="4" borderId="96" xfId="0" applyFill="1" applyBorder="1" applyAlignment="1">
      <alignment vertical="center"/>
    </xf>
    <xf numFmtId="0" fontId="0" fillId="4" borderId="97" xfId="0" applyFill="1" applyBorder="1" applyAlignment="1">
      <alignment vertical="center"/>
    </xf>
    <xf numFmtId="0" fontId="15" fillId="4" borderId="56" xfId="0" applyFont="1" applyFill="1" applyBorder="1" applyAlignment="1" applyProtection="1">
      <alignment horizontal="left" vertical="center"/>
    </xf>
    <xf numFmtId="0" fontId="15" fillId="4" borderId="57" xfId="0" applyFont="1" applyFill="1" applyBorder="1" applyAlignment="1" applyProtection="1">
      <alignment horizontal="left" vertical="center"/>
    </xf>
    <xf numFmtId="0" fontId="62" fillId="4" borderId="61" xfId="0" applyFont="1" applyFill="1" applyBorder="1" applyAlignment="1" applyProtection="1">
      <alignment horizontal="left" vertical="center"/>
    </xf>
    <xf numFmtId="0" fontId="39" fillId="5" borderId="15" xfId="0" applyFont="1" applyFill="1" applyBorder="1" applyAlignment="1">
      <alignment vertical="center"/>
    </xf>
    <xf numFmtId="0" fontId="63" fillId="5" borderId="13" xfId="0" applyFont="1" applyFill="1" applyBorder="1" applyAlignment="1">
      <alignment vertical="center"/>
    </xf>
    <xf numFmtId="0" fontId="39" fillId="5" borderId="6" xfId="0" applyFont="1" applyFill="1" applyBorder="1" applyAlignment="1">
      <alignment vertical="center"/>
    </xf>
    <xf numFmtId="0" fontId="39" fillId="5" borderId="11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right" vertical="center"/>
    </xf>
    <xf numFmtId="0" fontId="32" fillId="3" borderId="4" xfId="0" applyFont="1" applyFill="1" applyBorder="1" applyAlignment="1" applyProtection="1">
      <alignment horizontal="left" vertical="center"/>
      <protection locked="0"/>
    </xf>
    <xf numFmtId="0" fontId="18" fillId="5" borderId="14" xfId="0" applyFont="1" applyFill="1" applyBorder="1" applyAlignment="1">
      <alignment horizontal="left" vertical="center"/>
    </xf>
    <xf numFmtId="0" fontId="27" fillId="6" borderId="1" xfId="0" applyFont="1" applyFill="1" applyBorder="1" applyAlignment="1">
      <alignment vertical="center" wrapText="1"/>
    </xf>
    <xf numFmtId="0" fontId="27" fillId="6" borderId="4" xfId="0" applyFont="1" applyFill="1" applyBorder="1" applyAlignment="1">
      <alignment horizontal="left" vertical="center"/>
    </xf>
    <xf numFmtId="0" fontId="27" fillId="6" borderId="4" xfId="0" applyFont="1" applyFill="1" applyBorder="1" applyAlignment="1">
      <alignment horizontal="left" vertical="center" wrapText="1"/>
    </xf>
    <xf numFmtId="0" fontId="1" fillId="11" borderId="105" xfId="0" applyFont="1" applyFill="1" applyBorder="1" applyAlignment="1" applyProtection="1">
      <alignment vertical="center"/>
      <protection locked="0"/>
    </xf>
    <xf numFmtId="0" fontId="0" fillId="4" borderId="36" xfId="0" applyFill="1" applyBorder="1"/>
    <xf numFmtId="0" fontId="2" fillId="4" borderId="65" xfId="0" applyFont="1" applyFill="1" applyBorder="1" applyAlignment="1">
      <alignment horizontal="left" vertical="top"/>
    </xf>
    <xf numFmtId="0" fontId="0" fillId="4" borderId="65" xfId="0" applyFill="1" applyBorder="1"/>
    <xf numFmtId="0" fontId="0" fillId="4" borderId="66" xfId="0" applyFill="1" applyBorder="1"/>
    <xf numFmtId="0" fontId="0" fillId="4" borderId="41" xfId="0" applyFill="1" applyBorder="1"/>
    <xf numFmtId="0" fontId="0" fillId="4" borderId="42" xfId="0" applyFill="1" applyBorder="1"/>
    <xf numFmtId="0" fontId="10" fillId="4" borderId="41" xfId="0" applyFont="1" applyFill="1" applyBorder="1" applyAlignment="1">
      <alignment vertical="top"/>
    </xf>
    <xf numFmtId="0" fontId="53" fillId="4" borderId="57" xfId="0" applyFont="1" applyFill="1" applyBorder="1" applyAlignment="1" applyProtection="1">
      <alignment vertical="center"/>
    </xf>
    <xf numFmtId="0" fontId="55" fillId="4" borderId="109" xfId="0" applyFont="1" applyFill="1" applyBorder="1" applyAlignment="1">
      <alignment horizontal="center" vertical="center"/>
    </xf>
    <xf numFmtId="0" fontId="19" fillId="5" borderId="45" xfId="0" applyFont="1" applyFill="1" applyBorder="1" applyAlignment="1" applyProtection="1">
      <alignment horizontal="left" vertical="center" wrapText="1"/>
    </xf>
    <xf numFmtId="0" fontId="19" fillId="5" borderId="53" xfId="0" applyFont="1" applyFill="1" applyBorder="1" applyAlignment="1" applyProtection="1">
      <alignment horizontal="left" vertical="center" wrapText="1"/>
    </xf>
    <xf numFmtId="0" fontId="15" fillId="4" borderId="84" xfId="0" applyFont="1" applyFill="1" applyBorder="1" applyAlignment="1" applyProtection="1">
      <alignment horizontal="left" vertical="center"/>
    </xf>
    <xf numFmtId="0" fontId="15" fillId="4" borderId="59" xfId="0" applyFont="1" applyFill="1" applyBorder="1" applyAlignment="1" applyProtection="1">
      <alignment horizontal="left" vertical="center"/>
    </xf>
    <xf numFmtId="0" fontId="15" fillId="4" borderId="111" xfId="0" applyFont="1" applyFill="1" applyBorder="1" applyAlignment="1" applyProtection="1">
      <alignment horizontal="left" vertical="center"/>
    </xf>
    <xf numFmtId="0" fontId="15" fillId="4" borderId="58" xfId="0" applyFont="1" applyFill="1" applyBorder="1" applyAlignment="1" applyProtection="1">
      <alignment horizontal="left" vertical="center"/>
    </xf>
    <xf numFmtId="0" fontId="15" fillId="4" borderId="60" xfId="0" applyFont="1" applyFill="1" applyBorder="1" applyAlignment="1" applyProtection="1">
      <alignment horizontal="left" vertical="center"/>
    </xf>
    <xf numFmtId="0" fontId="6" fillId="4" borderId="61" xfId="0" applyFont="1" applyFill="1" applyBorder="1" applyAlignment="1" applyProtection="1">
      <alignment vertical="top" wrapText="1"/>
    </xf>
    <xf numFmtId="0" fontId="48" fillId="4" borderId="62" xfId="0" applyFont="1" applyFill="1" applyBorder="1" applyAlignment="1" applyProtection="1">
      <alignment vertical="center" wrapText="1"/>
    </xf>
    <xf numFmtId="0" fontId="61" fillId="11" borderId="102" xfId="0" applyFont="1" applyFill="1" applyBorder="1" applyAlignment="1" applyProtection="1">
      <alignment vertical="center"/>
      <protection locked="0"/>
    </xf>
    <xf numFmtId="0" fontId="0" fillId="3" borderId="63" xfId="0" applyFill="1" applyBorder="1" applyAlignment="1" applyProtection="1">
      <alignment horizontal="left" vertical="center"/>
      <protection locked="0"/>
    </xf>
    <xf numFmtId="3" fontId="7" fillId="3" borderId="4" xfId="0" applyNumberFormat="1" applyFont="1" applyFill="1" applyBorder="1" applyAlignment="1" applyProtection="1">
      <alignment horizontal="left" vertical="center"/>
      <protection locked="0"/>
    </xf>
    <xf numFmtId="0" fontId="36" fillId="4" borderId="9" xfId="0" applyFont="1" applyFill="1" applyBorder="1" applyAlignment="1" applyProtection="1">
      <alignment horizontal="left" vertical="center"/>
    </xf>
    <xf numFmtId="0" fontId="37" fillId="6" borderId="18" xfId="0" applyFont="1" applyFill="1" applyBorder="1" applyAlignment="1" applyProtection="1">
      <alignment horizontal="left" vertical="center" wrapText="1"/>
    </xf>
    <xf numFmtId="0" fontId="37" fillId="11" borderId="1" xfId="0" applyFont="1" applyFill="1" applyBorder="1" applyAlignment="1" applyProtection="1">
      <alignment horizontal="left" vertical="center"/>
      <protection locked="0"/>
    </xf>
    <xf numFmtId="3" fontId="7" fillId="3" borderId="4" xfId="0" applyNumberFormat="1" applyFont="1" applyFill="1" applyBorder="1" applyAlignment="1" applyProtection="1">
      <alignment vertical="center"/>
      <protection locked="0"/>
    </xf>
    <xf numFmtId="0" fontId="13" fillId="4" borderId="4" xfId="0" applyFont="1" applyFill="1" applyBorder="1" applyAlignment="1">
      <alignment vertical="center" wrapText="1"/>
    </xf>
    <xf numFmtId="0" fontId="37" fillId="6" borderId="4" xfId="0" applyFont="1" applyFill="1" applyBorder="1" applyAlignment="1" applyProtection="1">
      <alignment vertical="center" wrapText="1"/>
    </xf>
    <xf numFmtId="0" fontId="37" fillId="11" borderId="107" xfId="0" applyFont="1" applyFill="1" applyBorder="1" applyAlignment="1" applyProtection="1">
      <alignment vertical="center"/>
      <protection locked="0"/>
    </xf>
    <xf numFmtId="0" fontId="6" fillId="4" borderId="6" xfId="0" applyFont="1" applyFill="1" applyBorder="1" applyAlignment="1">
      <alignment horizontal="right" vertical="center"/>
    </xf>
    <xf numFmtId="0" fontId="10" fillId="4" borderId="42" xfId="0" applyFont="1" applyFill="1" applyBorder="1" applyAlignment="1">
      <alignment horizontal="right" vertical="center"/>
    </xf>
    <xf numFmtId="0" fontId="18" fillId="5" borderId="110" xfId="0" applyFont="1" applyFill="1" applyBorder="1" applyAlignment="1" applyProtection="1">
      <alignment vertical="center" wrapText="1"/>
    </xf>
    <xf numFmtId="0" fontId="27" fillId="11" borderId="109" xfId="0" applyFont="1" applyFill="1" applyBorder="1" applyAlignment="1" applyProtection="1">
      <alignment horizontal="left" vertical="center" wrapText="1"/>
      <protection locked="0"/>
    </xf>
    <xf numFmtId="0" fontId="0" fillId="0" borderId="0" xfId="0" quotePrefix="1"/>
    <xf numFmtId="3" fontId="56" fillId="3" borderId="3" xfId="0" applyNumberFormat="1" applyFont="1" applyFill="1" applyBorder="1" applyAlignment="1" applyProtection="1">
      <alignment horizontal="left" vertical="center"/>
      <protection locked="0"/>
    </xf>
    <xf numFmtId="0" fontId="5" fillId="8" borderId="0" xfId="0" applyFont="1" applyFill="1" applyAlignment="1">
      <alignment horizontal="left"/>
    </xf>
    <xf numFmtId="0" fontId="11" fillId="4" borderId="117" xfId="0" applyFont="1" applyFill="1" applyBorder="1" applyAlignment="1">
      <alignment horizontal="right" vertical="center"/>
    </xf>
    <xf numFmtId="0" fontId="41" fillId="0" borderId="44" xfId="1" applyFill="1" applyBorder="1" applyAlignment="1">
      <alignment horizontal="left" vertical="center"/>
    </xf>
    <xf numFmtId="4" fontId="6" fillId="3" borderId="9" xfId="0" applyNumberFormat="1" applyFont="1" applyFill="1" applyBorder="1" applyAlignment="1" applyProtection="1">
      <alignment horizontal="left" vertical="center"/>
      <protection locked="0"/>
    </xf>
    <xf numFmtId="0" fontId="60" fillId="11" borderId="93" xfId="0" applyFont="1" applyFill="1" applyBorder="1" applyAlignment="1" applyProtection="1">
      <alignment horizontal="center" vertical="center"/>
      <protection locked="0"/>
    </xf>
    <xf numFmtId="49" fontId="1" fillId="11" borderId="103" xfId="0" applyNumberFormat="1" applyFont="1" applyFill="1" applyBorder="1" applyAlignment="1" applyProtection="1">
      <alignment horizontal="center" vertical="center"/>
      <protection locked="0"/>
    </xf>
    <xf numFmtId="49" fontId="1" fillId="11" borderId="104" xfId="0" applyNumberFormat="1" applyFont="1" applyFill="1" applyBorder="1" applyAlignment="1" applyProtection="1">
      <alignment horizontal="center" vertical="center"/>
      <protection locked="0"/>
    </xf>
    <xf numFmtId="49" fontId="1" fillId="11" borderId="98" xfId="0" applyNumberFormat="1" applyFont="1" applyFill="1" applyBorder="1" applyAlignment="1" applyProtection="1">
      <alignment horizontal="center" vertical="center"/>
      <protection locked="0"/>
    </xf>
    <xf numFmtId="49" fontId="1" fillId="11" borderId="99" xfId="0" applyNumberFormat="1" applyFont="1" applyFill="1" applyBorder="1" applyAlignment="1" applyProtection="1">
      <alignment horizontal="center" vertical="center"/>
      <protection locked="0"/>
    </xf>
    <xf numFmtId="168" fontId="6" fillId="3" borderId="9" xfId="0" applyNumberFormat="1" applyFont="1" applyFill="1" applyBorder="1" applyAlignment="1" applyProtection="1">
      <alignment horizontal="left" vertical="center"/>
      <protection locked="0"/>
    </xf>
    <xf numFmtId="0" fontId="60" fillId="11" borderId="118" xfId="0" applyFont="1" applyFill="1" applyBorder="1" applyAlignment="1" applyProtection="1">
      <alignment horizontal="center" vertical="center"/>
      <protection locked="0"/>
    </xf>
    <xf numFmtId="0" fontId="60" fillId="11" borderId="100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4" borderId="36" xfId="0" applyFill="1" applyBorder="1" applyAlignment="1" applyProtection="1">
      <alignment vertical="center"/>
    </xf>
    <xf numFmtId="0" fontId="0" fillId="4" borderId="65" xfId="0" applyFill="1" applyBorder="1" applyAlignment="1" applyProtection="1">
      <alignment vertical="center"/>
    </xf>
    <xf numFmtId="0" fontId="2" fillId="4" borderId="65" xfId="0" applyFont="1" applyFill="1" applyBorder="1" applyAlignment="1" applyProtection="1">
      <alignment horizontal="left" vertical="center"/>
    </xf>
    <xf numFmtId="0" fontId="2" fillId="4" borderId="65" xfId="0" applyFont="1" applyFill="1" applyBorder="1" applyAlignment="1" applyProtection="1">
      <alignment horizontal="center" vertical="center"/>
    </xf>
    <xf numFmtId="0" fontId="0" fillId="4" borderId="66" xfId="0" applyFill="1" applyBorder="1" applyAlignment="1" applyProtection="1">
      <alignment vertical="center"/>
    </xf>
    <xf numFmtId="0" fontId="0" fillId="4" borderId="0" xfId="0" applyFill="1" applyProtection="1"/>
    <xf numFmtId="0" fontId="0" fillId="4" borderId="41" xfId="0" applyFill="1" applyBorder="1" applyAlignment="1" applyProtection="1">
      <alignment vertical="center"/>
    </xf>
    <xf numFmtId="0" fontId="4" fillId="4" borderId="42" xfId="0" applyFon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vertical="center"/>
    </xf>
    <xf numFmtId="0" fontId="10" fillId="4" borderId="0" xfId="0" applyFont="1" applyFill="1" applyBorder="1" applyAlignment="1" applyProtection="1">
      <alignment horizontal="right" vertical="center"/>
    </xf>
    <xf numFmtId="0" fontId="4" fillId="4" borderId="42" xfId="0" applyFont="1" applyFill="1" applyBorder="1" applyAlignment="1" applyProtection="1">
      <alignment horizontal="right" vertical="center"/>
    </xf>
    <xf numFmtId="0" fontId="48" fillId="4" borderId="42" xfId="0" applyFont="1" applyFill="1" applyBorder="1" applyAlignment="1" applyProtection="1">
      <alignment horizontal="left" vertical="center"/>
    </xf>
    <xf numFmtId="0" fontId="12" fillId="4" borderId="0" xfId="0" applyFont="1" applyFill="1" applyBorder="1" applyAlignment="1" applyProtection="1">
      <alignment horizontal="right" vertical="center"/>
    </xf>
    <xf numFmtId="0" fontId="12" fillId="4" borderId="42" xfId="0" applyFont="1" applyFill="1" applyBorder="1" applyAlignment="1" applyProtection="1">
      <alignment horizontal="right" vertical="center"/>
    </xf>
    <xf numFmtId="0" fontId="12" fillId="4" borderId="42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right" vertical="center"/>
    </xf>
    <xf numFmtId="0" fontId="11" fillId="4" borderId="42" xfId="0" applyFont="1" applyFill="1" applyBorder="1" applyAlignment="1" applyProtection="1">
      <alignment horizontal="right" vertical="center"/>
    </xf>
    <xf numFmtId="0" fontId="0" fillId="4" borderId="39" xfId="0" applyFill="1" applyBorder="1" applyAlignment="1" applyProtection="1">
      <alignment vertical="center"/>
    </xf>
    <xf numFmtId="0" fontId="12" fillId="4" borderId="24" xfId="0" applyFont="1" applyFill="1" applyBorder="1" applyAlignment="1" applyProtection="1">
      <alignment vertical="center"/>
    </xf>
    <xf numFmtId="0" fontId="41" fillId="4" borderId="40" xfId="1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41" fillId="4" borderId="22" xfId="1" applyFill="1" applyBorder="1" applyAlignment="1" applyProtection="1">
      <alignment horizontal="right" vertical="center"/>
    </xf>
    <xf numFmtId="0" fontId="41" fillId="4" borderId="40" xfId="1" applyFill="1" applyBorder="1" applyAlignment="1" applyProtection="1">
      <alignment horizontal="right" vertical="center"/>
    </xf>
    <xf numFmtId="0" fontId="0" fillId="2" borderId="45" xfId="0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0" fillId="2" borderId="10" xfId="0" applyFill="1" applyBorder="1" applyAlignment="1" applyProtection="1">
      <alignment vertical="center"/>
    </xf>
    <xf numFmtId="0" fontId="0" fillId="2" borderId="46" xfId="0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right" vertical="center"/>
    </xf>
    <xf numFmtId="0" fontId="0" fillId="4" borderId="42" xfId="0" applyFill="1" applyBorder="1" applyAlignment="1" applyProtection="1">
      <alignment vertical="center"/>
    </xf>
    <xf numFmtId="0" fontId="0" fillId="5" borderId="41" xfId="0" applyFill="1" applyBorder="1" applyAlignment="1" applyProtection="1">
      <alignment vertical="center"/>
    </xf>
    <xf numFmtId="0" fontId="18" fillId="5" borderId="0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vertical="center"/>
    </xf>
    <xf numFmtId="0" fontId="1" fillId="5" borderId="42" xfId="0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0" fillId="4" borderId="0" xfId="0" applyFill="1" applyBorder="1" applyAlignment="1" applyProtection="1">
      <alignment horizontal="left" vertical="center"/>
    </xf>
    <xf numFmtId="0" fontId="45" fillId="4" borderId="0" xfId="0" applyFont="1" applyFill="1" applyProtection="1"/>
    <xf numFmtId="0" fontId="0" fillId="0" borderId="0" xfId="0" applyFill="1" applyProtection="1"/>
    <xf numFmtId="0" fontId="0" fillId="0" borderId="0" xfId="0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/>
    </xf>
    <xf numFmtId="0" fontId="32" fillId="4" borderId="4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 applyProtection="1">
      <alignment vertical="center"/>
    </xf>
    <xf numFmtId="0" fontId="0" fillId="4" borderId="5" xfId="0" applyFont="1" applyFill="1" applyBorder="1" applyAlignment="1" applyProtection="1">
      <alignment horizontal="right" vertical="center"/>
    </xf>
    <xf numFmtId="0" fontId="0" fillId="4" borderId="8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right" vertical="center"/>
    </xf>
    <xf numFmtId="0" fontId="6" fillId="4" borderId="5" xfId="0" applyFont="1" applyFill="1" applyBorder="1" applyAlignment="1" applyProtection="1">
      <alignment horizontal="right" vertical="center"/>
    </xf>
    <xf numFmtId="0" fontId="0" fillId="4" borderId="47" xfId="0" applyFill="1" applyBorder="1" applyAlignment="1" applyProtection="1">
      <alignment vertical="center"/>
    </xf>
    <xf numFmtId="0" fontId="0" fillId="4" borderId="48" xfId="0" applyFill="1" applyBorder="1" applyAlignment="1" applyProtection="1">
      <alignment vertical="center"/>
    </xf>
    <xf numFmtId="0" fontId="0" fillId="0" borderId="48" xfId="0" applyFill="1" applyBorder="1" applyAlignment="1" applyProtection="1">
      <alignment vertical="center"/>
    </xf>
    <xf numFmtId="0" fontId="0" fillId="4" borderId="49" xfId="0" applyFill="1" applyBorder="1" applyAlignment="1" applyProtection="1">
      <alignment vertical="center"/>
    </xf>
    <xf numFmtId="0" fontId="49" fillId="4" borderId="0" xfId="0" applyFont="1" applyFill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6" fillId="4" borderId="48" xfId="0" applyFont="1" applyFill="1" applyBorder="1" applyAlignment="1" applyProtection="1">
      <alignment horizontal="right" vertical="center"/>
    </xf>
    <xf numFmtId="0" fontId="6" fillId="4" borderId="49" xfId="0" applyFont="1" applyFill="1" applyBorder="1" applyAlignment="1" applyProtection="1">
      <alignment horizontal="right" vertical="center"/>
    </xf>
    <xf numFmtId="0" fontId="0" fillId="4" borderId="96" xfId="0" applyFill="1" applyBorder="1" applyAlignment="1" applyProtection="1">
      <alignment vertical="center"/>
    </xf>
    <xf numFmtId="0" fontId="0" fillId="0" borderId="96" xfId="0" applyFill="1" applyBorder="1" applyAlignment="1" applyProtection="1">
      <alignment vertical="center"/>
    </xf>
    <xf numFmtId="0" fontId="0" fillId="0" borderId="65" xfId="0" applyFill="1" applyBorder="1" applyAlignment="1" applyProtection="1">
      <alignment vertical="center"/>
    </xf>
    <xf numFmtId="0" fontId="5" fillId="2" borderId="47" xfId="0" applyFont="1" applyFill="1" applyBorder="1" applyAlignment="1" applyProtection="1">
      <alignment vertical="center"/>
    </xf>
    <xf numFmtId="0" fontId="5" fillId="2" borderId="48" xfId="0" applyFont="1" applyFill="1" applyBorder="1" applyAlignment="1" applyProtection="1">
      <alignment vertical="center"/>
    </xf>
    <xf numFmtId="0" fontId="5" fillId="2" borderId="97" xfId="0" applyFont="1" applyFill="1" applyBorder="1" applyAlignment="1" applyProtection="1">
      <alignment vertical="center"/>
    </xf>
    <xf numFmtId="0" fontId="19" fillId="4" borderId="0" xfId="0" applyFont="1" applyFill="1" applyBorder="1" applyAlignment="1" applyProtection="1">
      <alignment horizontal="left" vertical="center" wrapText="1"/>
    </xf>
    <xf numFmtId="0" fontId="14" fillId="4" borderId="50" xfId="0" applyFont="1" applyFill="1" applyBorder="1" applyAlignment="1" applyProtection="1">
      <alignment horizontal="center" vertical="center"/>
    </xf>
    <xf numFmtId="0" fontId="31" fillId="4" borderId="51" xfId="0" applyFont="1" applyFill="1" applyBorder="1" applyAlignment="1" applyProtection="1">
      <alignment horizontal="center" vertical="center"/>
    </xf>
    <xf numFmtId="0" fontId="25" fillId="5" borderId="53" xfId="0" applyFont="1" applyFill="1" applyBorder="1" applyAlignment="1" applyProtection="1">
      <alignment horizontal="left" vertical="center"/>
    </xf>
    <xf numFmtId="0" fontId="33" fillId="5" borderId="1" xfId="0" applyFont="1" applyFill="1" applyBorder="1" applyAlignment="1" applyProtection="1">
      <alignment horizontal="left" vertical="center"/>
    </xf>
    <xf numFmtId="0" fontId="19" fillId="5" borderId="2" xfId="0" applyFont="1" applyFill="1" applyBorder="1" applyAlignment="1" applyProtection="1">
      <alignment horizontal="left" vertical="center" wrapText="1"/>
    </xf>
    <xf numFmtId="0" fontId="19" fillId="5" borderId="54" xfId="0" applyFont="1" applyFill="1" applyBorder="1" applyAlignment="1" applyProtection="1">
      <alignment horizontal="left" vertical="center" wrapText="1"/>
    </xf>
    <xf numFmtId="0" fontId="16" fillId="0" borderId="41" xfId="0" applyFont="1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15" fillId="4" borderId="106" xfId="0" applyFont="1" applyFill="1" applyBorder="1" applyAlignment="1" applyProtection="1">
      <alignment horizontal="left" vertical="center"/>
    </xf>
    <xf numFmtId="166" fontId="5" fillId="6" borderId="75" xfId="0" applyNumberFormat="1" applyFont="1" applyFill="1" applyBorder="1" applyAlignment="1" applyProtection="1">
      <alignment horizontal="left" vertical="center"/>
    </xf>
    <xf numFmtId="0" fontId="5" fillId="6" borderId="64" xfId="0" applyFont="1" applyFill="1" applyBorder="1" applyAlignment="1" applyProtection="1">
      <alignment horizontal="left" vertical="center"/>
    </xf>
    <xf numFmtId="2" fontId="5" fillId="6" borderId="78" xfId="0" applyNumberFormat="1" applyFont="1" applyFill="1" applyBorder="1" applyAlignment="1" applyProtection="1">
      <alignment horizontal="left" vertical="center"/>
    </xf>
    <xf numFmtId="0" fontId="16" fillId="0" borderId="96" xfId="0" applyFont="1" applyBorder="1" applyAlignment="1" applyProtection="1">
      <alignment vertical="center"/>
    </xf>
    <xf numFmtId="0" fontId="0" fillId="0" borderId="96" xfId="0" applyBorder="1" applyAlignment="1" applyProtection="1">
      <alignment vertical="center"/>
    </xf>
    <xf numFmtId="0" fontId="19" fillId="5" borderId="9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vertical="center"/>
    </xf>
    <xf numFmtId="166" fontId="19" fillId="6" borderId="11" xfId="0" applyNumberFormat="1" applyFont="1" applyFill="1" applyBorder="1" applyAlignment="1" applyProtection="1">
      <alignment horizontal="left" vertical="center"/>
    </xf>
    <xf numFmtId="166" fontId="1" fillId="6" borderId="46" xfId="0" applyNumberFormat="1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3" fillId="4" borderId="64" xfId="0" applyFont="1" applyFill="1" applyBorder="1" applyAlignment="1" applyProtection="1">
      <alignment vertical="center"/>
    </xf>
    <xf numFmtId="0" fontId="37" fillId="4" borderId="0" xfId="0" applyFont="1" applyFill="1" applyBorder="1" applyAlignment="1" applyProtection="1">
      <alignment vertical="center"/>
    </xf>
    <xf numFmtId="0" fontId="43" fillId="4" borderId="0" xfId="0" applyFont="1" applyFill="1" applyBorder="1" applyAlignment="1" applyProtection="1">
      <alignment horizontal="left" vertical="center"/>
    </xf>
    <xf numFmtId="0" fontId="43" fillId="4" borderId="0" xfId="0" applyFont="1" applyFill="1" applyBorder="1" applyAlignment="1" applyProtection="1">
      <alignment vertical="center"/>
    </xf>
    <xf numFmtId="0" fontId="44" fillId="4" borderId="0" xfId="0" applyFont="1" applyFill="1" applyBorder="1" applyAlignment="1" applyProtection="1">
      <alignment horizontal="left" vertical="center"/>
    </xf>
    <xf numFmtId="0" fontId="44" fillId="4" borderId="0" xfId="0" applyFont="1" applyFill="1" applyBorder="1" applyAlignment="1" applyProtection="1">
      <alignment vertical="center"/>
    </xf>
    <xf numFmtId="0" fontId="19" fillId="5" borderId="8" xfId="0" applyFont="1" applyFill="1" applyBorder="1" applyAlignment="1" applyProtection="1">
      <alignment horizontal="left" vertical="center" wrapText="1"/>
    </xf>
    <xf numFmtId="0" fontId="27" fillId="5" borderId="3" xfId="0" applyFont="1" applyFill="1" applyBorder="1" applyAlignment="1" applyProtection="1">
      <alignment vertical="center" wrapText="1"/>
    </xf>
    <xf numFmtId="0" fontId="27" fillId="5" borderId="55" xfId="0" applyFont="1" applyFill="1" applyBorder="1" applyAlignment="1" applyProtection="1">
      <alignment horizontal="left" vertical="center" wrapText="1"/>
    </xf>
    <xf numFmtId="0" fontId="14" fillId="4" borderId="85" xfId="0" applyFont="1" applyFill="1" applyBorder="1" applyAlignment="1" applyProtection="1">
      <alignment horizontal="center" vertical="center"/>
    </xf>
    <xf numFmtId="0" fontId="30" fillId="4" borderId="86" xfId="0" applyFont="1" applyFill="1" applyBorder="1" applyAlignment="1" applyProtection="1">
      <alignment horizontal="center" vertical="center"/>
    </xf>
    <xf numFmtId="0" fontId="30" fillId="4" borderId="8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vertical="center" wrapText="1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0" fillId="0" borderId="9" xfId="0" applyNumberFormat="1" applyFill="1" applyBorder="1" applyAlignment="1" applyProtection="1">
      <alignment horizontal="left" vertical="center"/>
    </xf>
    <xf numFmtId="0" fontId="6" fillId="0" borderId="8" xfId="0" applyFont="1" applyBorder="1" applyAlignment="1" applyProtection="1">
      <alignment vertical="center"/>
    </xf>
    <xf numFmtId="0" fontId="6" fillId="0" borderId="48" xfId="0" applyFont="1" applyBorder="1" applyAlignment="1" applyProtection="1">
      <alignment vertical="center"/>
    </xf>
    <xf numFmtId="166" fontId="6" fillId="0" borderId="77" xfId="0" applyNumberFormat="1" applyFont="1" applyFill="1" applyBorder="1" applyAlignment="1" applyProtection="1">
      <alignment horizontal="left" vertical="center"/>
    </xf>
    <xf numFmtId="166" fontId="0" fillId="0" borderId="77" xfId="0" applyNumberFormat="1" applyFill="1" applyBorder="1" applyAlignment="1" applyProtection="1">
      <alignment horizontal="left" vertical="center"/>
    </xf>
    <xf numFmtId="0" fontId="15" fillId="4" borderId="0" xfId="0" applyFont="1" applyFill="1" applyBorder="1" applyAlignment="1" applyProtection="1">
      <alignment horizontal="left" vertical="center"/>
    </xf>
    <xf numFmtId="2" fontId="6" fillId="4" borderId="0" xfId="0" applyNumberFormat="1" applyFont="1" applyFill="1" applyBorder="1" applyAlignment="1" applyProtection="1">
      <alignment horizontal="left" vertical="center"/>
    </xf>
    <xf numFmtId="2" fontId="0" fillId="4" borderId="0" xfId="0" applyNumberFormat="1" applyFill="1" applyBorder="1" applyAlignment="1" applyProtection="1">
      <alignment horizontal="left" vertical="center"/>
    </xf>
    <xf numFmtId="0" fontId="5" fillId="2" borderId="36" xfId="0" applyFont="1" applyFill="1" applyBorder="1" applyAlignment="1" applyProtection="1">
      <alignment vertical="center"/>
    </xf>
    <xf numFmtId="0" fontId="5" fillId="2" borderId="65" xfId="0" applyFont="1" applyFill="1" applyBorder="1" applyAlignment="1" applyProtection="1">
      <alignment vertical="center"/>
    </xf>
    <xf numFmtId="0" fontId="0" fillId="2" borderId="65" xfId="0" applyFill="1" applyBorder="1" applyAlignment="1" applyProtection="1">
      <alignment vertical="center"/>
    </xf>
    <xf numFmtId="0" fontId="0" fillId="2" borderId="66" xfId="0" applyFill="1" applyBorder="1" applyAlignment="1" applyProtection="1">
      <alignment vertical="center"/>
    </xf>
    <xf numFmtId="0" fontId="0" fillId="4" borderId="79" xfId="0" applyFill="1" applyBorder="1" applyAlignment="1" applyProtection="1">
      <alignment vertical="center"/>
    </xf>
    <xf numFmtId="0" fontId="12" fillId="4" borderId="2" xfId="0" applyFont="1" applyFill="1" applyBorder="1" applyAlignment="1" applyProtection="1">
      <alignment vertical="center"/>
    </xf>
    <xf numFmtId="0" fontId="0" fillId="4" borderId="54" xfId="0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vertical="center"/>
    </xf>
    <xf numFmtId="0" fontId="9" fillId="4" borderId="6" xfId="0" applyFont="1" applyFill="1" applyBorder="1" applyAlignment="1" applyProtection="1">
      <alignment vertical="center"/>
    </xf>
    <xf numFmtId="0" fontId="32" fillId="4" borderId="0" xfId="0" applyFont="1" applyFill="1" applyBorder="1" applyAlignment="1" applyProtection="1">
      <alignment vertical="center"/>
    </xf>
    <xf numFmtId="0" fontId="65" fillId="4" borderId="0" xfId="0" applyFont="1" applyFill="1" applyBorder="1" applyAlignment="1" applyProtection="1">
      <alignment horizontal="left" vertical="center"/>
    </xf>
    <xf numFmtId="168" fontId="61" fillId="5" borderId="1" xfId="0" applyNumberFormat="1" applyFont="1" applyFill="1" applyBorder="1" applyAlignment="1" applyProtection="1">
      <alignment horizontal="left" vertical="center"/>
      <protection locked="0"/>
    </xf>
    <xf numFmtId="0" fontId="65" fillId="4" borderId="42" xfId="0" applyFont="1" applyFill="1" applyBorder="1" applyAlignment="1" applyProtection="1">
      <alignment horizontal="left" vertical="center"/>
    </xf>
    <xf numFmtId="3" fontId="61" fillId="5" borderId="1" xfId="0" applyNumberFormat="1" applyFont="1" applyFill="1" applyBorder="1" applyAlignment="1" applyProtection="1">
      <alignment horizontal="left" vertical="center"/>
      <protection locked="0"/>
    </xf>
    <xf numFmtId="0" fontId="29" fillId="5" borderId="4" xfId="0" applyFont="1" applyFill="1" applyBorder="1" applyAlignment="1" applyProtection="1">
      <alignment vertical="center"/>
      <protection locked="0"/>
    </xf>
    <xf numFmtId="0" fontId="64" fillId="4" borderId="0" xfId="0" applyFont="1" applyFill="1" applyBorder="1" applyAlignment="1" applyProtection="1">
      <alignment horizontal="left" vertical="center"/>
    </xf>
    <xf numFmtId="0" fontId="66" fillId="4" borderId="0" xfId="0" applyFont="1" applyFill="1" applyBorder="1" applyAlignment="1" applyProtection="1">
      <alignment horizontal="left" vertical="center"/>
    </xf>
    <xf numFmtId="1" fontId="0" fillId="10" borderId="4" xfId="0" applyNumberFormat="1" applyFill="1" applyBorder="1"/>
    <xf numFmtId="0" fontId="6" fillId="0" borderId="0" xfId="0" applyFont="1" applyFill="1" applyBorder="1"/>
    <xf numFmtId="2" fontId="49" fillId="0" borderId="0" xfId="0" applyNumberFormat="1" applyFont="1" applyFill="1" applyBorder="1" applyAlignment="1">
      <alignment horizontal="left"/>
    </xf>
    <xf numFmtId="2" fontId="10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2" fontId="0" fillId="0" borderId="0" xfId="0" applyNumberFormat="1" applyFill="1" applyBorder="1"/>
    <xf numFmtId="0" fontId="0" fillId="0" borderId="0" xfId="0" applyFill="1" applyBorder="1"/>
    <xf numFmtId="0" fontId="27" fillId="11" borderId="1" xfId="0" applyFont="1" applyFill="1" applyBorder="1" applyAlignment="1" applyProtection="1">
      <alignment horizontal="left" vertical="center" wrapText="1"/>
      <protection locked="0"/>
    </xf>
    <xf numFmtId="0" fontId="27" fillId="11" borderId="28" xfId="0" applyFont="1" applyFill="1" applyBorder="1" applyAlignment="1" applyProtection="1">
      <alignment horizontal="left" vertical="center" wrapText="1"/>
      <protection locked="0"/>
    </xf>
    <xf numFmtId="0" fontId="32" fillId="4" borderId="0" xfId="0" applyFont="1" applyFill="1" applyBorder="1" applyAlignment="1" applyProtection="1">
      <alignment horizontal="left" vertical="center"/>
    </xf>
    <xf numFmtId="0" fontId="0" fillId="2" borderId="101" xfId="0" applyFill="1" applyBorder="1" applyAlignment="1" applyProtection="1">
      <alignment vertical="center"/>
    </xf>
    <xf numFmtId="0" fontId="0" fillId="2" borderId="51" xfId="0" applyFill="1" applyBorder="1" applyAlignment="1" applyProtection="1">
      <alignment vertical="center"/>
    </xf>
    <xf numFmtId="0" fontId="0" fillId="2" borderId="52" xfId="0" applyFill="1" applyBorder="1" applyAlignment="1" applyProtection="1">
      <alignment vertical="center"/>
    </xf>
    <xf numFmtId="0" fontId="12" fillId="4" borderId="21" xfId="0" applyFont="1" applyFill="1" applyBorder="1" applyAlignment="1" applyProtection="1">
      <alignment horizontal="left" vertical="center" wrapText="1"/>
    </xf>
    <xf numFmtId="0" fontId="12" fillId="4" borderId="54" xfId="0" applyFont="1" applyFill="1" applyBorder="1" applyAlignment="1" applyProtection="1">
      <alignment horizontal="left" vertical="center" wrapText="1"/>
    </xf>
    <xf numFmtId="0" fontId="19" fillId="5" borderId="11" xfId="0" applyFont="1" applyFill="1" applyBorder="1" applyAlignment="1" applyProtection="1">
      <alignment vertical="center"/>
    </xf>
    <xf numFmtId="0" fontId="19" fillId="5" borderId="10" xfId="0" applyFont="1" applyFill="1" applyBorder="1" applyAlignment="1" applyProtection="1">
      <alignment vertical="center"/>
    </xf>
    <xf numFmtId="0" fontId="19" fillId="5" borderId="12" xfId="0" applyFont="1" applyFill="1" applyBorder="1" applyAlignment="1" applyProtection="1">
      <alignment vertical="center"/>
    </xf>
    <xf numFmtId="0" fontId="26" fillId="5" borderId="14" xfId="0" applyFont="1" applyFill="1" applyBorder="1" applyAlignment="1" applyProtection="1">
      <alignment vertical="center"/>
    </xf>
    <xf numFmtId="0" fontId="26" fillId="5" borderId="9" xfId="0" applyFont="1" applyFill="1" applyBorder="1" applyAlignment="1" applyProtection="1">
      <alignment horizontal="left" vertical="center"/>
    </xf>
    <xf numFmtId="0" fontId="26" fillId="5" borderId="8" xfId="0" applyFont="1" applyFill="1" applyBorder="1" applyAlignment="1" applyProtection="1">
      <alignment horizontal="left" vertical="center"/>
    </xf>
    <xf numFmtId="0" fontId="26" fillId="5" borderId="7" xfId="0" applyFont="1" applyFill="1" applyBorder="1" applyAlignment="1" applyProtection="1">
      <alignment horizontal="left" vertical="center"/>
    </xf>
    <xf numFmtId="0" fontId="19" fillId="5" borderId="5" xfId="0" applyFont="1" applyFill="1" applyBorder="1" applyAlignment="1" applyProtection="1">
      <alignment vertical="center"/>
    </xf>
    <xf numFmtId="0" fontId="19" fillId="5" borderId="6" xfId="0" applyFont="1" applyFill="1" applyBorder="1" applyAlignment="1" applyProtection="1">
      <alignment vertical="center"/>
    </xf>
    <xf numFmtId="0" fontId="19" fillId="5" borderId="0" xfId="0" applyFont="1" applyFill="1" applyBorder="1" applyAlignment="1" applyProtection="1">
      <alignment vertical="center"/>
    </xf>
    <xf numFmtId="0" fontId="39" fillId="5" borderId="5" xfId="0" applyFont="1" applyFill="1" applyBorder="1" applyAlignment="1" applyProtection="1">
      <alignment vertical="center"/>
    </xf>
    <xf numFmtId="0" fontId="19" fillId="5" borderId="13" xfId="0" applyFont="1" applyFill="1" applyBorder="1" applyAlignment="1" applyProtection="1">
      <alignment vertical="center"/>
    </xf>
    <xf numFmtId="0" fontId="25" fillId="5" borderId="14" xfId="0" applyFont="1" applyFill="1" applyBorder="1" applyAlignment="1" applyProtection="1">
      <alignment vertical="center"/>
    </xf>
    <xf numFmtId="0" fontId="18" fillId="5" borderId="14" xfId="0" applyFont="1" applyFill="1" applyBorder="1" applyAlignment="1" applyProtection="1">
      <alignment vertical="center"/>
    </xf>
    <xf numFmtId="0" fontId="27" fillId="12" borderId="54" xfId="0" applyFont="1" applyFill="1" applyBorder="1" applyAlignment="1" applyProtection="1">
      <alignment horizontal="left" vertical="center" wrapText="1"/>
    </xf>
    <xf numFmtId="168" fontId="0" fillId="4" borderId="9" xfId="0" applyNumberFormat="1" applyFill="1" applyBorder="1" applyAlignment="1" applyProtection="1">
      <alignment horizontal="left" vertical="center"/>
    </xf>
    <xf numFmtId="168" fontId="0" fillId="4" borderId="1" xfId="0" applyNumberFormat="1" applyFill="1" applyBorder="1" applyAlignment="1" applyProtection="1">
      <alignment horizontal="left" vertical="center"/>
    </xf>
    <xf numFmtId="0" fontId="27" fillId="11" borderId="27" xfId="0" applyFont="1" applyFill="1" applyBorder="1" applyAlignment="1" applyProtection="1">
      <alignment horizontal="left" vertical="center" wrapText="1"/>
      <protection locked="0"/>
    </xf>
    <xf numFmtId="0" fontId="27" fillId="11" borderId="91" xfId="0" applyFont="1" applyFill="1" applyBorder="1" applyAlignment="1" applyProtection="1">
      <alignment horizontal="left" vertical="center" wrapText="1"/>
      <protection locked="0"/>
    </xf>
    <xf numFmtId="0" fontId="27" fillId="11" borderId="92" xfId="0" applyFont="1" applyFill="1" applyBorder="1" applyAlignment="1" applyProtection="1">
      <alignment horizontal="left" vertical="center" wrapText="1"/>
      <protection locked="0"/>
    </xf>
    <xf numFmtId="1" fontId="6" fillId="4" borderId="9" xfId="0" applyNumberFormat="1" applyFont="1" applyFill="1" applyBorder="1" applyAlignment="1" applyProtection="1">
      <alignment horizontal="left" vertical="center"/>
    </xf>
    <xf numFmtId="168" fontId="18" fillId="6" borderId="18" xfId="0" applyNumberFormat="1" applyFont="1" applyFill="1" applyBorder="1" applyAlignment="1" applyProtection="1">
      <alignment horizontal="left" vertical="center" wrapText="1"/>
    </xf>
    <xf numFmtId="168" fontId="19" fillId="6" borderId="18" xfId="0" applyNumberFormat="1" applyFont="1" applyFill="1" applyBorder="1" applyAlignment="1" applyProtection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left" vertical="center"/>
    </xf>
    <xf numFmtId="4" fontId="6" fillId="0" borderId="77" xfId="0" applyNumberFormat="1" applyFont="1" applyFill="1" applyBorder="1" applyAlignment="1" applyProtection="1">
      <alignment horizontal="left" vertical="center"/>
    </xf>
    <xf numFmtId="49" fontId="1" fillId="11" borderId="119" xfId="0" applyNumberFormat="1" applyFont="1" applyFill="1" applyBorder="1" applyAlignment="1" applyProtection="1">
      <alignment horizontal="center" vertical="center"/>
      <protection locked="0"/>
    </xf>
    <xf numFmtId="49" fontId="1" fillId="11" borderId="120" xfId="0" applyNumberFormat="1" applyFont="1" applyFill="1" applyBorder="1" applyAlignment="1" applyProtection="1">
      <alignment horizontal="center" vertical="center"/>
      <protection locked="0"/>
    </xf>
    <xf numFmtId="0" fontId="60" fillId="11" borderId="121" xfId="0" applyFont="1" applyFill="1" applyBorder="1" applyAlignment="1" applyProtection="1">
      <alignment horizontal="center" vertical="center"/>
      <protection locked="0"/>
    </xf>
    <xf numFmtId="0" fontId="1" fillId="11" borderId="102" xfId="0" applyFont="1" applyFill="1" applyBorder="1" applyAlignment="1" applyProtection="1">
      <alignment vertical="center"/>
      <protection locked="0"/>
    </xf>
    <xf numFmtId="1" fontId="6" fillId="4" borderId="77" xfId="0" applyNumberFormat="1" applyFont="1" applyFill="1" applyBorder="1" applyAlignment="1" applyProtection="1">
      <alignment horizontal="left" vertical="center"/>
    </xf>
    <xf numFmtId="168" fontId="19" fillId="6" borderId="80" xfId="0" applyNumberFormat="1" applyFont="1" applyFill="1" applyBorder="1" applyAlignment="1" applyProtection="1">
      <alignment horizontal="left" vertical="center"/>
    </xf>
    <xf numFmtId="168" fontId="19" fillId="6" borderId="113" xfId="0" applyNumberFormat="1" applyFont="1" applyFill="1" applyBorder="1" applyAlignment="1" applyProtection="1">
      <alignment horizontal="left" vertical="center"/>
    </xf>
    <xf numFmtId="168" fontId="19" fillId="6" borderId="114" xfId="0" applyNumberFormat="1" applyFont="1" applyFill="1" applyBorder="1" applyAlignment="1" applyProtection="1">
      <alignment horizontal="left" vertical="center"/>
    </xf>
    <xf numFmtId="168" fontId="19" fillId="6" borderId="115" xfId="0" applyNumberFormat="1" applyFont="1" applyFill="1" applyBorder="1" applyAlignment="1" applyProtection="1">
      <alignment horizontal="left" vertical="center"/>
    </xf>
    <xf numFmtId="168" fontId="19" fillId="6" borderId="112" xfId="0" applyNumberFormat="1" applyFont="1" applyFill="1" applyBorder="1" applyAlignment="1" applyProtection="1">
      <alignment horizontal="left" vertical="center"/>
    </xf>
    <xf numFmtId="168" fontId="19" fillId="6" borderId="109" xfId="0" applyNumberFormat="1" applyFont="1" applyFill="1" applyBorder="1" applyAlignment="1" applyProtection="1">
      <alignment horizontal="left" vertical="center"/>
    </xf>
    <xf numFmtId="168" fontId="19" fillId="6" borderId="110" xfId="0" applyNumberFormat="1" applyFont="1" applyFill="1" applyBorder="1" applyAlignment="1" applyProtection="1">
      <alignment horizontal="left" vertical="center"/>
    </xf>
    <xf numFmtId="168" fontId="19" fillId="6" borderId="116" xfId="0" applyNumberFormat="1" applyFont="1" applyFill="1" applyBorder="1" applyAlignment="1" applyProtection="1">
      <alignment horizontal="left" vertical="center"/>
    </xf>
    <xf numFmtId="0" fontId="33" fillId="5" borderId="1" xfId="0" applyFont="1" applyFill="1" applyBorder="1" applyAlignment="1" applyProtection="1">
      <alignment vertical="center" wrapText="1"/>
    </xf>
    <xf numFmtId="0" fontId="33" fillId="2" borderId="133" xfId="0" applyFont="1" applyFill="1" applyBorder="1" applyAlignment="1" applyProtection="1">
      <alignment vertical="center"/>
    </xf>
    <xf numFmtId="0" fontId="33" fillId="2" borderId="134" xfId="0" applyFont="1" applyFill="1" applyBorder="1" applyAlignment="1" applyProtection="1">
      <alignment vertical="center"/>
    </xf>
    <xf numFmtId="0" fontId="25" fillId="2" borderId="134" xfId="0" applyFont="1" applyFill="1" applyBorder="1" applyAlignment="1" applyProtection="1">
      <alignment vertical="center"/>
    </xf>
    <xf numFmtId="0" fontId="25" fillId="2" borderId="133" xfId="0" applyFont="1" applyFill="1" applyBorder="1" applyAlignment="1" applyProtection="1">
      <alignment vertical="center" wrapText="1"/>
    </xf>
    <xf numFmtId="0" fontId="33" fillId="5" borderId="4" xfId="0" applyFont="1" applyFill="1" applyBorder="1" applyAlignment="1" applyProtection="1">
      <alignment horizontal="left" vertical="center"/>
    </xf>
    <xf numFmtId="0" fontId="20" fillId="4" borderId="0" xfId="0" applyFont="1" applyFill="1" applyBorder="1" applyAlignment="1">
      <alignment horizontal="left" vertical="center" wrapText="1"/>
    </xf>
    <xf numFmtId="0" fontId="0" fillId="3" borderId="9" xfId="0" applyFill="1" applyBorder="1" applyAlignment="1" applyProtection="1">
      <alignment horizontal="left" vertical="center"/>
      <protection locked="0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3" fontId="7" fillId="3" borderId="3" xfId="0" applyNumberFormat="1" applyFont="1" applyFill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37" fillId="11" borderId="108" xfId="0" applyFont="1" applyFill="1" applyBorder="1" applyAlignment="1" applyProtection="1">
      <alignment vertical="center"/>
      <protection locked="0"/>
    </xf>
    <xf numFmtId="0" fontId="37" fillId="11" borderId="3" xfId="0" applyFont="1" applyFill="1" applyBorder="1" applyAlignment="1" applyProtection="1">
      <alignment vertical="center"/>
      <protection locked="0"/>
    </xf>
    <xf numFmtId="0" fontId="46" fillId="4" borderId="140" xfId="0" applyFont="1" applyFill="1" applyBorder="1" applyAlignment="1">
      <alignment horizontal="left" vertical="center"/>
    </xf>
    <xf numFmtId="0" fontId="48" fillId="4" borderId="140" xfId="0" applyFont="1" applyFill="1" applyBorder="1" applyAlignment="1">
      <alignment horizontal="left" vertical="center"/>
    </xf>
    <xf numFmtId="0" fontId="48" fillId="4" borderId="41" xfId="0" applyFont="1" applyFill="1" applyBorder="1" applyAlignment="1">
      <alignment horizontal="left" vertical="center"/>
    </xf>
    <xf numFmtId="0" fontId="12" fillId="4" borderId="73" xfId="0" applyFont="1" applyFill="1" applyBorder="1" applyAlignment="1">
      <alignment vertical="center"/>
    </xf>
    <xf numFmtId="0" fontId="18" fillId="5" borderId="79" xfId="0" applyFont="1" applyFill="1" applyBorder="1" applyAlignment="1">
      <alignment vertical="center"/>
    </xf>
    <xf numFmtId="0" fontId="11" fillId="4" borderId="41" xfId="0" applyFont="1" applyFill="1" applyBorder="1" applyAlignment="1">
      <alignment vertical="center"/>
    </xf>
    <xf numFmtId="0" fontId="0" fillId="4" borderId="41" xfId="0" applyFill="1" applyBorder="1" applyAlignment="1" applyProtection="1">
      <alignment vertical="center"/>
      <protection locked="0"/>
    </xf>
    <xf numFmtId="0" fontId="0" fillId="4" borderId="111" xfId="0" applyFill="1" applyBorder="1" applyAlignment="1" applyProtection="1">
      <alignment vertical="center"/>
      <protection locked="0"/>
    </xf>
    <xf numFmtId="0" fontId="20" fillId="4" borderId="41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4" borderId="41" xfId="0" applyFont="1" applyFill="1" applyBorder="1" applyAlignment="1">
      <alignment vertical="center"/>
    </xf>
    <xf numFmtId="0" fontId="6" fillId="4" borderId="41" xfId="0" applyFont="1" applyFill="1" applyBorder="1" applyAlignment="1">
      <alignment horizontal="left" vertical="center"/>
    </xf>
    <xf numFmtId="0" fontId="0" fillId="4" borderId="41" xfId="0" applyFont="1" applyFill="1" applyBorder="1" applyAlignment="1">
      <alignment vertical="center"/>
    </xf>
    <xf numFmtId="0" fontId="32" fillId="4" borderId="41" xfId="0" applyFont="1" applyFill="1" applyBorder="1" applyAlignment="1" applyProtection="1">
      <alignment vertical="center"/>
    </xf>
    <xf numFmtId="0" fontId="32" fillId="4" borderId="42" xfId="0" applyFont="1" applyFill="1" applyBorder="1" applyAlignment="1" applyProtection="1">
      <alignment horizontal="left" vertical="center"/>
    </xf>
    <xf numFmtId="0" fontId="5" fillId="2" borderId="50" xfId="0" applyFont="1" applyFill="1" applyBorder="1" applyAlignment="1" applyProtection="1">
      <alignment vertical="center"/>
    </xf>
    <xf numFmtId="0" fontId="35" fillId="4" borderId="41" xfId="0" applyFont="1" applyFill="1" applyBorder="1" applyAlignment="1" applyProtection="1">
      <alignment vertical="center"/>
    </xf>
    <xf numFmtId="0" fontId="19" fillId="5" borderId="58" xfId="0" applyFont="1" applyFill="1" applyBorder="1" applyAlignment="1" applyProtection="1">
      <alignment vertical="center" wrapText="1"/>
    </xf>
    <xf numFmtId="0" fontId="19" fillId="5" borderId="111" xfId="0" applyFont="1" applyFill="1" applyBorder="1" applyAlignment="1" applyProtection="1">
      <alignment vertical="center"/>
    </xf>
    <xf numFmtId="0" fontId="0" fillId="13" borderId="9" xfId="0" applyFill="1" applyBorder="1" applyAlignment="1" applyProtection="1">
      <alignment horizontal="left" vertical="center"/>
      <protection locked="0"/>
    </xf>
    <xf numFmtId="4" fontId="6" fillId="13" borderId="9" xfId="0" applyNumberFormat="1" applyFont="1" applyFill="1" applyBorder="1" applyAlignment="1" applyProtection="1">
      <alignment horizontal="left" vertical="center"/>
      <protection locked="0"/>
    </xf>
    <xf numFmtId="0" fontId="9" fillId="13" borderId="57" xfId="0" applyFont="1" applyFill="1" applyBorder="1" applyAlignment="1" applyProtection="1">
      <alignment horizontal="left" vertical="center"/>
      <protection locked="0"/>
    </xf>
    <xf numFmtId="168" fontId="6" fillId="13" borderId="9" xfId="0" applyNumberFormat="1" applyFont="1" applyFill="1" applyBorder="1" applyAlignment="1" applyProtection="1">
      <alignment horizontal="left" vertical="center"/>
      <protection locked="0"/>
    </xf>
    <xf numFmtId="0" fontId="60" fillId="11" borderId="141" xfId="0" applyFont="1" applyFill="1" applyBorder="1" applyAlignment="1" applyProtection="1">
      <alignment horizontal="center" vertical="center"/>
      <protection locked="0"/>
    </xf>
    <xf numFmtId="0" fontId="60" fillId="11" borderId="142" xfId="0" applyFont="1" applyFill="1" applyBorder="1" applyAlignment="1" applyProtection="1">
      <alignment horizontal="center" vertical="center"/>
      <protection locked="0"/>
    </xf>
    <xf numFmtId="168" fontId="6" fillId="13" borderId="77" xfId="0" applyNumberFormat="1" applyFont="1" applyFill="1" applyBorder="1" applyAlignment="1" applyProtection="1">
      <alignment horizontal="left" vertical="center"/>
      <protection locked="0"/>
    </xf>
    <xf numFmtId="0" fontId="0" fillId="13" borderId="77" xfId="0" applyFill="1" applyBorder="1" applyAlignment="1" applyProtection="1">
      <alignment horizontal="left" vertical="center"/>
      <protection locked="0"/>
    </xf>
    <xf numFmtId="0" fontId="41" fillId="4" borderId="24" xfId="1" applyFill="1" applyBorder="1" applyAlignment="1">
      <alignment horizontal="right" vertical="center"/>
    </xf>
    <xf numFmtId="0" fontId="41" fillId="4" borderId="44" xfId="1" applyFill="1" applyBorder="1" applyAlignment="1">
      <alignment horizontal="right" vertical="center"/>
    </xf>
    <xf numFmtId="2" fontId="59" fillId="0" borderId="4" xfId="0" applyNumberFormat="1" applyFont="1" applyFill="1" applyBorder="1"/>
    <xf numFmtId="2" fontId="57" fillId="0" borderId="4" xfId="0" applyNumberFormat="1" applyFont="1" applyFill="1" applyBorder="1"/>
    <xf numFmtId="167" fontId="10" fillId="3" borderId="4" xfId="0" applyNumberFormat="1" applyFont="1" applyFill="1" applyBorder="1" applyAlignment="1" applyProtection="1">
      <alignment horizontal="left" vertical="center"/>
      <protection locked="0"/>
    </xf>
    <xf numFmtId="167" fontId="10" fillId="4" borderId="4" xfId="0" applyNumberFormat="1" applyFont="1" applyFill="1" applyBorder="1" applyAlignment="1" applyProtection="1">
      <alignment horizontal="left" vertical="center"/>
      <protection locked="0"/>
    </xf>
    <xf numFmtId="167" fontId="56" fillId="3" borderId="4" xfId="0" applyNumberFormat="1" applyFont="1" applyFill="1" applyBorder="1" applyAlignment="1" applyProtection="1">
      <alignment horizontal="left" vertical="center"/>
      <protection locked="0"/>
    </xf>
    <xf numFmtId="0" fontId="27" fillId="14" borderId="57" xfId="0" applyFont="1" applyFill="1" applyBorder="1" applyAlignment="1" applyProtection="1">
      <alignment horizontal="center" vertical="center"/>
    </xf>
    <xf numFmtId="0" fontId="27" fillId="14" borderId="29" xfId="0" applyFont="1" applyFill="1" applyBorder="1" applyAlignment="1" applyProtection="1">
      <alignment horizontal="center" vertical="center" wrapText="1"/>
    </xf>
    <xf numFmtId="0" fontId="27" fillId="14" borderId="30" xfId="0" applyFont="1" applyFill="1" applyBorder="1" applyAlignment="1" applyProtection="1">
      <alignment horizontal="center" vertical="center" wrapText="1"/>
    </xf>
    <xf numFmtId="0" fontId="27" fillId="14" borderId="1" xfId="0" applyFont="1" applyFill="1" applyBorder="1" applyAlignment="1" applyProtection="1">
      <alignment horizontal="left" vertical="center" wrapText="1"/>
    </xf>
    <xf numFmtId="0" fontId="27" fillId="14" borderId="3" xfId="0" applyFont="1" applyFill="1" applyBorder="1" applyAlignment="1" applyProtection="1">
      <alignment horizontal="left" vertical="center" wrapText="1"/>
    </xf>
    <xf numFmtId="0" fontId="27" fillId="14" borderId="1" xfId="0" applyFont="1" applyFill="1" applyBorder="1" applyAlignment="1" applyProtection="1">
      <alignment horizontal="left" vertical="center"/>
    </xf>
    <xf numFmtId="0" fontId="27" fillId="14" borderId="1" xfId="0" applyFont="1" applyFill="1" applyBorder="1" applyAlignment="1" applyProtection="1">
      <alignment vertical="center" wrapText="1"/>
    </xf>
    <xf numFmtId="0" fontId="27" fillId="14" borderId="54" xfId="0" applyFont="1" applyFill="1" applyBorder="1" applyAlignment="1" applyProtection="1">
      <alignment horizontal="left" vertical="center" wrapText="1"/>
    </xf>
    <xf numFmtId="0" fontId="9" fillId="3" borderId="59" xfId="0" applyFont="1" applyFill="1" applyBorder="1" applyAlignment="1" applyProtection="1">
      <alignment horizontal="left" vertical="center"/>
      <protection locked="0"/>
    </xf>
    <xf numFmtId="0" fontId="24" fillId="4" borderId="48" xfId="0" applyFont="1" applyFill="1" applyBorder="1" applyAlignment="1">
      <alignment horizontal="left" vertical="center" wrapText="1"/>
    </xf>
    <xf numFmtId="0" fontId="20" fillId="4" borderId="35" xfId="0" applyFont="1" applyFill="1" applyBorder="1" applyAlignment="1">
      <alignment horizontal="left" vertical="center"/>
    </xf>
    <xf numFmtId="0" fontId="20" fillId="4" borderId="72" xfId="0" applyFont="1" applyFill="1" applyBorder="1" applyAlignment="1">
      <alignment horizontal="left" vertical="center"/>
    </xf>
    <xf numFmtId="0" fontId="24" fillId="4" borderId="0" xfId="0" applyFont="1" applyFill="1" applyBorder="1" applyAlignment="1">
      <alignment horizontal="left" vertical="center" wrapText="1"/>
    </xf>
    <xf numFmtId="0" fontId="18" fillId="5" borderId="94" xfId="0" applyFont="1" applyFill="1" applyBorder="1" applyAlignment="1">
      <alignment horizontal="left" vertical="center" wrapText="1"/>
    </xf>
    <xf numFmtId="0" fontId="18" fillId="5" borderId="27" xfId="0" applyFont="1" applyFill="1" applyBorder="1" applyAlignment="1">
      <alignment horizontal="left" vertical="center" wrapText="1"/>
    </xf>
    <xf numFmtId="0" fontId="18" fillId="5" borderId="28" xfId="0" applyFont="1" applyFill="1" applyBorder="1" applyAlignment="1">
      <alignment horizontal="left" vertical="center" wrapText="1"/>
    </xf>
    <xf numFmtId="0" fontId="57" fillId="0" borderId="48" xfId="0" applyFont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 wrapText="1"/>
    </xf>
    <xf numFmtId="0" fontId="22" fillId="4" borderId="42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0" fillId="4" borderId="94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94" xfId="0" applyFont="1" applyFill="1" applyBorder="1" applyAlignment="1">
      <alignment horizontal="left" vertical="center"/>
    </xf>
    <xf numFmtId="0" fontId="20" fillId="4" borderId="27" xfId="0" applyFont="1" applyFill="1" applyBorder="1" applyAlignment="1">
      <alignment horizontal="left" vertical="center"/>
    </xf>
    <xf numFmtId="0" fontId="20" fillId="4" borderId="28" xfId="0" applyFont="1" applyFill="1" applyBorder="1" applyAlignment="1">
      <alignment horizontal="left" vertical="center"/>
    </xf>
    <xf numFmtId="0" fontId="20" fillId="4" borderId="26" xfId="0" applyFont="1" applyFill="1" applyBorder="1" applyAlignment="1">
      <alignment horizontal="left" vertical="center" wrapText="1"/>
    </xf>
    <xf numFmtId="0" fontId="20" fillId="4" borderId="95" xfId="0" applyFont="1" applyFill="1" applyBorder="1" applyAlignment="1">
      <alignment horizontal="left" vertical="center" wrapText="1"/>
    </xf>
    <xf numFmtId="0" fontId="18" fillId="5" borderId="26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54" xfId="0" applyFill="1" applyBorder="1" applyAlignment="1">
      <alignment horizontal="left" vertical="center"/>
    </xf>
    <xf numFmtId="3" fontId="56" fillId="3" borderId="1" xfId="0" applyNumberFormat="1" applyFont="1" applyFill="1" applyBorder="1" applyAlignment="1" applyProtection="1">
      <alignment horizontal="left" vertical="center"/>
      <protection locked="0"/>
    </xf>
    <xf numFmtId="3" fontId="56" fillId="3" borderId="3" xfId="0" applyNumberFormat="1" applyFont="1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32" fillId="3" borderId="1" xfId="0" applyFont="1" applyFill="1" applyBorder="1" applyAlignment="1" applyProtection="1">
      <alignment horizontal="left" vertical="center"/>
      <protection locked="0"/>
    </xf>
    <xf numFmtId="0" fontId="32" fillId="3" borderId="3" xfId="0" applyFont="1" applyFill="1" applyBorder="1" applyAlignment="1" applyProtection="1">
      <alignment horizontal="left" vertical="center"/>
      <protection locked="0"/>
    </xf>
    <xf numFmtId="0" fontId="41" fillId="3" borderId="1" xfId="1" applyFill="1" applyBorder="1" applyAlignment="1" applyProtection="1">
      <alignment horizontal="left" vertical="center"/>
      <protection locked="0"/>
    </xf>
    <xf numFmtId="0" fontId="56" fillId="3" borderId="3" xfId="1" applyFont="1" applyFill="1" applyBorder="1" applyAlignment="1" applyProtection="1">
      <alignment horizontal="left" vertical="center"/>
      <protection locked="0"/>
    </xf>
    <xf numFmtId="0" fontId="56" fillId="3" borderId="1" xfId="0" applyFont="1" applyFill="1" applyBorder="1" applyAlignment="1" applyProtection="1">
      <alignment horizontal="left" vertical="center"/>
      <protection locked="0"/>
    </xf>
    <xf numFmtId="0" fontId="56" fillId="3" borderId="3" xfId="0" applyFont="1" applyFill="1" applyBorder="1" applyAlignment="1" applyProtection="1">
      <alignment horizontal="left" vertical="center"/>
      <protection locked="0"/>
    </xf>
    <xf numFmtId="168" fontId="18" fillId="6" borderId="1" xfId="0" applyNumberFormat="1" applyFont="1" applyFill="1" applyBorder="1" applyAlignment="1" applyProtection="1">
      <alignment horizontal="left" vertical="center" wrapText="1"/>
    </xf>
    <xf numFmtId="168" fontId="18" fillId="6" borderId="54" xfId="0" applyNumberFormat="1" applyFont="1" applyFill="1" applyBorder="1" applyAlignment="1" applyProtection="1">
      <alignment horizontal="left" vertical="center" wrapText="1"/>
    </xf>
    <xf numFmtId="0" fontId="18" fillId="5" borderId="14" xfId="0" applyFont="1" applyFill="1" applyBorder="1" applyAlignment="1">
      <alignment horizontal="left" vertical="center"/>
    </xf>
    <xf numFmtId="0" fontId="18" fillId="5" borderId="13" xfId="0" applyFont="1" applyFill="1" applyBorder="1" applyAlignment="1">
      <alignment horizontal="left" vertical="center"/>
    </xf>
    <xf numFmtId="0" fontId="18" fillId="5" borderId="61" xfId="0" applyFont="1" applyFill="1" applyBorder="1" applyAlignment="1">
      <alignment horizontal="left" vertical="center"/>
    </xf>
    <xf numFmtId="166" fontId="19" fillId="12" borderId="14" xfId="0" applyNumberFormat="1" applyFont="1" applyFill="1" applyBorder="1" applyAlignment="1" applyProtection="1">
      <alignment horizontal="left" vertical="center" wrapText="1"/>
    </xf>
    <xf numFmtId="166" fontId="19" fillId="12" borderId="61" xfId="0" applyNumberFormat="1" applyFont="1" applyFill="1" applyBorder="1" applyAlignment="1" applyProtection="1">
      <alignment horizontal="left" vertical="center" wrapText="1"/>
    </xf>
    <xf numFmtId="166" fontId="18" fillId="12" borderId="14" xfId="0" applyNumberFormat="1" applyFont="1" applyFill="1" applyBorder="1" applyAlignment="1" applyProtection="1">
      <alignment horizontal="left" vertical="center" wrapText="1"/>
    </xf>
    <xf numFmtId="166" fontId="18" fillId="12" borderId="61" xfId="0" applyNumberFormat="1" applyFont="1" applyFill="1" applyBorder="1" applyAlignment="1" applyProtection="1">
      <alignment horizontal="left" vertical="center" wrapText="1"/>
    </xf>
    <xf numFmtId="166" fontId="18" fillId="12" borderId="11" xfId="0" applyNumberFormat="1" applyFont="1" applyFill="1" applyBorder="1" applyAlignment="1" applyProtection="1">
      <alignment horizontal="left" vertical="center" wrapText="1"/>
    </xf>
    <xf numFmtId="166" fontId="18" fillId="12" borderId="46" xfId="0" applyNumberFormat="1" applyFont="1" applyFill="1" applyBorder="1" applyAlignment="1" applyProtection="1">
      <alignment horizontal="left" vertical="center" wrapText="1"/>
    </xf>
    <xf numFmtId="166" fontId="18" fillId="12" borderId="77" xfId="0" applyNumberFormat="1" applyFont="1" applyFill="1" applyBorder="1" applyAlignment="1" applyProtection="1">
      <alignment horizontal="left" vertical="center" wrapText="1"/>
    </xf>
    <xf numFmtId="166" fontId="18" fillId="12" borderId="49" xfId="0" applyNumberFormat="1" applyFont="1" applyFill="1" applyBorder="1" applyAlignment="1" applyProtection="1">
      <alignment horizontal="left" vertical="center" wrapText="1"/>
    </xf>
    <xf numFmtId="0" fontId="0" fillId="13" borderId="1" xfId="0" applyFill="1" applyBorder="1" applyAlignment="1" applyProtection="1">
      <alignment horizontal="left" vertical="center"/>
      <protection locked="0"/>
    </xf>
    <xf numFmtId="0" fontId="0" fillId="13" borderId="3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168" fontId="0" fillId="4" borderId="1" xfId="0" applyNumberFormat="1" applyFill="1" applyBorder="1" applyAlignment="1" applyProtection="1">
      <alignment horizontal="left" vertical="center"/>
    </xf>
    <xf numFmtId="168" fontId="0" fillId="4" borderId="54" xfId="0" applyNumberFormat="1" applyFill="1" applyBorder="1" applyAlignment="1" applyProtection="1">
      <alignment horizontal="left" vertical="center"/>
    </xf>
    <xf numFmtId="0" fontId="26" fillId="5" borderId="11" xfId="0" applyFont="1" applyFill="1" applyBorder="1" applyAlignment="1" applyProtection="1">
      <alignment horizontal="left" vertical="center"/>
    </xf>
    <xf numFmtId="0" fontId="26" fillId="5" borderId="46" xfId="0" applyFont="1" applyFill="1" applyBorder="1" applyAlignment="1" applyProtection="1">
      <alignment horizontal="left" vertical="center"/>
    </xf>
    <xf numFmtId="168" fontId="0" fillId="4" borderId="9" xfId="0" applyNumberFormat="1" applyFill="1" applyBorder="1" applyAlignment="1" applyProtection="1">
      <alignment horizontal="left" vertical="center"/>
    </xf>
    <xf numFmtId="168" fontId="0" fillId="4" borderId="75" xfId="0" applyNumberFormat="1" applyFill="1" applyBorder="1" applyAlignment="1" applyProtection="1">
      <alignment horizontal="left" vertical="center"/>
    </xf>
    <xf numFmtId="168" fontId="0" fillId="4" borderId="78" xfId="0" applyNumberFormat="1" applyFill="1" applyBorder="1" applyAlignment="1" applyProtection="1">
      <alignment horizontal="left" vertical="center"/>
    </xf>
    <xf numFmtId="0" fontId="12" fillId="4" borderId="73" xfId="0" applyFont="1" applyFill="1" applyBorder="1" applyAlignment="1">
      <alignment vertical="center" wrapText="1"/>
    </xf>
    <xf numFmtId="0" fontId="12" fillId="4" borderId="24" xfId="0" applyFont="1" applyFill="1" applyBorder="1" applyAlignment="1">
      <alignment vertical="center" wrapText="1"/>
    </xf>
    <xf numFmtId="0" fontId="68" fillId="3" borderId="1" xfId="1" applyFont="1" applyFill="1" applyBorder="1" applyAlignment="1" applyProtection="1">
      <alignment horizontal="left" vertical="center"/>
      <protection locked="0"/>
    </xf>
    <xf numFmtId="0" fontId="56" fillId="3" borderId="2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56" fillId="4" borderId="1" xfId="0" applyFont="1" applyFill="1" applyBorder="1" applyAlignment="1" applyProtection="1">
      <alignment horizontal="left" vertical="center"/>
      <protection locked="0"/>
    </xf>
    <xf numFmtId="0" fontId="56" fillId="4" borderId="2" xfId="0" applyFont="1" applyFill="1" applyBorder="1" applyAlignment="1" applyProtection="1">
      <alignment horizontal="left" vertical="center"/>
      <protection locked="0"/>
    </xf>
    <xf numFmtId="0" fontId="56" fillId="4" borderId="3" xfId="0" applyFont="1" applyFill="1" applyBorder="1" applyAlignment="1" applyProtection="1">
      <alignment horizontal="left" vertical="center"/>
      <protection locked="0"/>
    </xf>
    <xf numFmtId="0" fontId="26" fillId="5" borderId="6" xfId="0" applyFont="1" applyFill="1" applyBorder="1" applyAlignment="1" applyProtection="1">
      <alignment horizontal="left" vertical="center"/>
    </xf>
    <xf numFmtId="0" fontId="26" fillId="5" borderId="42" xfId="0" applyFont="1" applyFill="1" applyBorder="1" applyAlignment="1" applyProtection="1">
      <alignment horizontal="left" vertical="center"/>
    </xf>
    <xf numFmtId="0" fontId="56" fillId="4" borderId="1" xfId="1" applyFont="1" applyFill="1" applyBorder="1" applyAlignment="1" applyProtection="1">
      <alignment horizontal="left" vertical="center"/>
      <protection locked="0"/>
    </xf>
    <xf numFmtId="0" fontId="56" fillId="4" borderId="2" xfId="1" applyFont="1" applyFill="1" applyBorder="1" applyAlignment="1" applyProtection="1">
      <alignment horizontal="left" vertical="center"/>
      <protection locked="0"/>
    </xf>
    <xf numFmtId="0" fontId="56" fillId="4" borderId="3" xfId="1" applyFont="1" applyFill="1" applyBorder="1" applyAlignment="1" applyProtection="1">
      <alignment horizontal="left" vertical="center"/>
      <protection locked="0"/>
    </xf>
    <xf numFmtId="3" fontId="56" fillId="4" borderId="1" xfId="0" applyNumberFormat="1" applyFont="1" applyFill="1" applyBorder="1" applyAlignment="1" applyProtection="1">
      <alignment horizontal="left" vertical="center"/>
      <protection locked="0"/>
    </xf>
    <xf numFmtId="3" fontId="56" fillId="4" borderId="3" xfId="0" applyNumberFormat="1" applyFont="1" applyFill="1" applyBorder="1" applyAlignment="1" applyProtection="1">
      <alignment horizontal="left" vertical="center"/>
      <protection locked="0"/>
    </xf>
    <xf numFmtId="0" fontId="19" fillId="5" borderId="11" xfId="0" applyFont="1" applyFill="1" applyBorder="1" applyAlignment="1" applyProtection="1">
      <alignment horizontal="center" vertical="center"/>
    </xf>
    <xf numFmtId="0" fontId="19" fillId="5" borderId="12" xfId="0" applyFont="1" applyFill="1" applyBorder="1" applyAlignment="1" applyProtection="1">
      <alignment horizontal="center" vertical="center"/>
    </xf>
    <xf numFmtId="0" fontId="19" fillId="11" borderId="1" xfId="0" applyFont="1" applyFill="1" applyBorder="1" applyAlignment="1" applyProtection="1">
      <alignment horizontal="left" vertical="center"/>
      <protection locked="0"/>
    </xf>
    <xf numFmtId="0" fontId="19" fillId="11" borderId="2" xfId="0" applyFont="1" applyFill="1" applyBorder="1" applyAlignment="1" applyProtection="1">
      <alignment horizontal="left" vertical="center"/>
      <protection locked="0"/>
    </xf>
    <xf numFmtId="0" fontId="19" fillId="11" borderId="3" xfId="0" applyFont="1" applyFill="1" applyBorder="1" applyAlignment="1" applyProtection="1">
      <alignment horizontal="left" vertical="center"/>
      <protection locked="0"/>
    </xf>
    <xf numFmtId="3" fontId="7" fillId="3" borderId="1" xfId="0" applyNumberFormat="1" applyFont="1" applyFill="1" applyBorder="1" applyAlignment="1" applyProtection="1">
      <alignment horizontal="left" vertical="center"/>
      <protection locked="0"/>
    </xf>
    <xf numFmtId="3" fontId="7" fillId="3" borderId="3" xfId="0" applyNumberFormat="1" applyFont="1" applyFill="1" applyBorder="1" applyAlignment="1" applyProtection="1">
      <alignment horizontal="left" vertical="center"/>
      <protection locked="0"/>
    </xf>
    <xf numFmtId="0" fontId="36" fillId="4" borderId="1" xfId="0" applyFont="1" applyFill="1" applyBorder="1" applyAlignment="1" applyProtection="1">
      <alignment horizontal="left" vertical="center"/>
    </xf>
    <xf numFmtId="0" fontId="36" fillId="4" borderId="3" xfId="0" applyFont="1" applyFill="1" applyBorder="1" applyAlignment="1" applyProtection="1">
      <alignment horizontal="left" vertical="center"/>
    </xf>
    <xf numFmtId="0" fontId="37" fillId="11" borderId="1" xfId="0" applyFont="1" applyFill="1" applyBorder="1" applyAlignment="1" applyProtection="1">
      <alignment horizontal="left" vertical="center"/>
      <protection locked="0"/>
    </xf>
    <xf numFmtId="0" fontId="37" fillId="11" borderId="139" xfId="0" applyFont="1" applyFill="1" applyBorder="1" applyAlignment="1" applyProtection="1">
      <alignment horizontal="left" vertical="center"/>
      <protection locked="0"/>
    </xf>
    <xf numFmtId="168" fontId="0" fillId="4" borderId="55" xfId="0" applyNumberFormat="1" applyFill="1" applyBorder="1" applyAlignment="1" applyProtection="1">
      <alignment horizontal="left" vertical="center"/>
    </xf>
    <xf numFmtId="3" fontId="0" fillId="4" borderId="1" xfId="0" applyNumberFormat="1" applyFont="1" applyFill="1" applyBorder="1" applyAlignment="1" applyProtection="1">
      <alignment horizontal="left" vertical="center"/>
      <protection locked="0"/>
    </xf>
    <xf numFmtId="3" fontId="0" fillId="4" borderId="2" xfId="0" applyNumberFormat="1" applyFont="1" applyFill="1" applyBorder="1" applyAlignment="1" applyProtection="1">
      <alignment horizontal="left" vertical="center"/>
      <protection locked="0"/>
    </xf>
    <xf numFmtId="3" fontId="0" fillId="4" borderId="3" xfId="0" applyNumberFormat="1" applyFont="1" applyFill="1" applyBorder="1" applyAlignment="1" applyProtection="1">
      <alignment horizontal="left" vertical="center"/>
      <protection locked="0"/>
    </xf>
    <xf numFmtId="0" fontId="0" fillId="13" borderId="75" xfId="0" applyFill="1" applyBorder="1" applyAlignment="1" applyProtection="1">
      <alignment horizontal="left" vertical="center"/>
      <protection locked="0"/>
    </xf>
    <xf numFmtId="0" fontId="0" fillId="13" borderId="76" xfId="0" applyFill="1" applyBorder="1" applyAlignment="1" applyProtection="1">
      <alignment horizontal="left" vertical="center"/>
      <protection locked="0"/>
    </xf>
    <xf numFmtId="166" fontId="6" fillId="4" borderId="1" xfId="0" applyNumberFormat="1" applyFont="1" applyFill="1" applyBorder="1" applyAlignment="1" applyProtection="1">
      <alignment horizontal="left" vertical="center"/>
    </xf>
    <xf numFmtId="166" fontId="6" fillId="4" borderId="3" xfId="0" applyNumberFormat="1" applyFont="1" applyFill="1" applyBorder="1" applyAlignment="1" applyProtection="1">
      <alignment horizontal="left" vertical="center"/>
    </xf>
    <xf numFmtId="0" fontId="32" fillId="4" borderId="1" xfId="0" applyFont="1" applyFill="1" applyBorder="1" applyAlignment="1" applyProtection="1">
      <alignment horizontal="left" vertical="center"/>
    </xf>
    <xf numFmtId="0" fontId="32" fillId="4" borderId="3" xfId="0" applyFont="1" applyFill="1" applyBorder="1" applyAlignment="1" applyProtection="1">
      <alignment horizontal="left" vertical="center"/>
    </xf>
    <xf numFmtId="0" fontId="67" fillId="4" borderId="0" xfId="0" applyFont="1" applyFill="1" applyBorder="1" applyAlignment="1" applyProtection="1">
      <alignment horizontal="left" vertical="center"/>
    </xf>
    <xf numFmtId="0" fontId="64" fillId="4" borderId="6" xfId="0" applyFont="1" applyFill="1" applyBorder="1" applyAlignment="1" applyProtection="1">
      <alignment horizontal="left" vertical="center"/>
    </xf>
    <xf numFmtId="0" fontId="64" fillId="4" borderId="0" xfId="0" applyFont="1" applyFill="1" applyBorder="1" applyAlignment="1" applyProtection="1">
      <alignment horizontal="left" vertical="center"/>
    </xf>
    <xf numFmtId="4" fontId="0" fillId="4" borderId="1" xfId="0" applyNumberFormat="1" applyFill="1" applyBorder="1" applyAlignment="1" applyProtection="1">
      <alignment horizontal="left" vertical="center"/>
    </xf>
    <xf numFmtId="4" fontId="0" fillId="4" borderId="2" xfId="0" applyNumberFormat="1" applyFill="1" applyBorder="1" applyAlignment="1" applyProtection="1">
      <alignment horizontal="left" vertical="center"/>
    </xf>
    <xf numFmtId="4" fontId="0" fillId="4" borderId="54" xfId="0" applyNumberFormat="1" applyFill="1" applyBorder="1" applyAlignment="1" applyProtection="1">
      <alignment horizontal="left" vertical="center"/>
    </xf>
    <xf numFmtId="4" fontId="0" fillId="4" borderId="75" xfId="0" applyNumberFormat="1" applyFill="1" applyBorder="1" applyAlignment="1" applyProtection="1">
      <alignment horizontal="left" vertical="center"/>
    </xf>
    <xf numFmtId="4" fontId="0" fillId="4" borderId="64" xfId="0" applyNumberFormat="1" applyFill="1" applyBorder="1" applyAlignment="1" applyProtection="1">
      <alignment horizontal="left" vertical="center"/>
    </xf>
    <xf numFmtId="4" fontId="0" fillId="4" borderId="78" xfId="0" applyNumberFormat="1" applyFill="1" applyBorder="1" applyAlignment="1" applyProtection="1">
      <alignment horizontal="left" vertical="center"/>
    </xf>
    <xf numFmtId="166" fontId="6" fillId="4" borderId="75" xfId="0" applyNumberFormat="1" applyFont="1" applyFill="1" applyBorder="1" applyAlignment="1" applyProtection="1">
      <alignment horizontal="left" vertical="center"/>
    </xf>
    <xf numFmtId="166" fontId="6" fillId="4" borderId="76" xfId="0" applyNumberFormat="1" applyFont="1" applyFill="1" applyBorder="1" applyAlignment="1" applyProtection="1">
      <alignment horizontal="left" vertical="center"/>
    </xf>
    <xf numFmtId="0" fontId="67" fillId="0" borderId="0" xfId="0" applyFont="1" applyFill="1" applyBorder="1" applyAlignment="1" applyProtection="1">
      <alignment horizontal="left" vertical="center"/>
    </xf>
    <xf numFmtId="0" fontId="19" fillId="6" borderId="25" xfId="0" applyFont="1" applyFill="1" applyBorder="1" applyAlignment="1" applyProtection="1">
      <alignment horizontal="left" vertical="center"/>
    </xf>
    <xf numFmtId="0" fontId="19" fillId="6" borderId="31" xfId="0" applyFont="1" applyFill="1" applyBorder="1" applyAlignment="1" applyProtection="1">
      <alignment horizontal="left" vertical="center"/>
    </xf>
    <xf numFmtId="0" fontId="30" fillId="4" borderId="87" xfId="0" applyFont="1" applyFill="1" applyBorder="1" applyAlignment="1" applyProtection="1">
      <alignment horizontal="center" vertical="center"/>
    </xf>
    <xf numFmtId="0" fontId="30" fillId="4" borderId="86" xfId="0" applyFont="1" applyFill="1" applyBorder="1" applyAlignment="1" applyProtection="1">
      <alignment horizontal="center" vertical="center"/>
    </xf>
    <xf numFmtId="3" fontId="0" fillId="4" borderId="1" xfId="0" applyNumberFormat="1" applyFont="1" applyFill="1" applyBorder="1" applyAlignment="1" applyProtection="1">
      <alignment horizontal="left" vertical="center"/>
    </xf>
    <xf numFmtId="3" fontId="0" fillId="4" borderId="2" xfId="0" applyNumberFormat="1" applyFont="1" applyFill="1" applyBorder="1" applyAlignment="1" applyProtection="1">
      <alignment horizontal="left" vertical="center"/>
    </xf>
    <xf numFmtId="3" fontId="0" fillId="4" borderId="3" xfId="0" applyNumberFormat="1" applyFont="1" applyFill="1" applyBorder="1" applyAlignment="1" applyProtection="1">
      <alignment horizontal="left" vertical="center"/>
    </xf>
    <xf numFmtId="0" fontId="32" fillId="4" borderId="1" xfId="1" applyFont="1" applyFill="1" applyBorder="1" applyAlignment="1" applyProtection="1">
      <alignment horizontal="left" vertical="center"/>
    </xf>
    <xf numFmtId="0" fontId="32" fillId="4" borderId="2" xfId="1" applyFont="1" applyFill="1" applyBorder="1" applyAlignment="1" applyProtection="1">
      <alignment horizontal="left" vertical="center"/>
    </xf>
    <xf numFmtId="0" fontId="32" fillId="4" borderId="3" xfId="1" applyFont="1" applyFill="1" applyBorder="1" applyAlignment="1" applyProtection="1">
      <alignment horizontal="left" vertical="center"/>
    </xf>
    <xf numFmtId="0" fontId="30" fillId="4" borderId="37" xfId="0" applyFont="1" applyFill="1" applyBorder="1" applyAlignment="1" applyProtection="1">
      <alignment horizontal="center" vertical="center"/>
    </xf>
    <xf numFmtId="0" fontId="30" fillId="4" borderId="38" xfId="0" applyFont="1" applyFill="1" applyBorder="1" applyAlignment="1" applyProtection="1">
      <alignment horizontal="center" vertical="center"/>
    </xf>
    <xf numFmtId="3" fontId="56" fillId="4" borderId="1" xfId="0" applyNumberFormat="1" applyFont="1" applyFill="1" applyBorder="1" applyAlignment="1" applyProtection="1">
      <alignment horizontal="left" vertical="center"/>
    </xf>
    <xf numFmtId="3" fontId="56" fillId="4" borderId="3" xfId="0" applyNumberFormat="1" applyFont="1" applyFill="1" applyBorder="1" applyAlignment="1" applyProtection="1">
      <alignment horizontal="left" vertical="center"/>
    </xf>
    <xf numFmtId="0" fontId="33" fillId="5" borderId="1" xfId="0" applyFont="1" applyFill="1" applyBorder="1" applyAlignment="1" applyProtection="1">
      <alignment horizontal="left" vertical="center" wrapText="1"/>
    </xf>
    <xf numFmtId="0" fontId="33" fillId="5" borderId="2" xfId="0" applyFont="1" applyFill="1" applyBorder="1" applyAlignment="1" applyProtection="1">
      <alignment horizontal="left" vertical="center" wrapText="1"/>
    </xf>
    <xf numFmtId="0" fontId="33" fillId="2" borderId="134" xfId="0" applyFont="1" applyFill="1" applyBorder="1" applyAlignment="1" applyProtection="1">
      <alignment horizontal="left" vertical="center" wrapText="1"/>
    </xf>
    <xf numFmtId="0" fontId="33" fillId="2" borderId="135" xfId="0" applyFont="1" applyFill="1" applyBorder="1" applyAlignment="1" applyProtection="1">
      <alignment horizontal="left" vertical="center" wrapText="1"/>
    </xf>
    <xf numFmtId="0" fontId="19" fillId="2" borderId="130" xfId="0" applyFont="1" applyFill="1" applyBorder="1" applyAlignment="1" applyProtection="1">
      <alignment horizontal="left" vertical="center" wrapText="1"/>
    </xf>
    <xf numFmtId="0" fontId="19" fillId="2" borderId="131" xfId="0" applyFont="1" applyFill="1" applyBorder="1" applyAlignment="1" applyProtection="1">
      <alignment horizontal="left" vertical="center" wrapText="1"/>
    </xf>
    <xf numFmtId="0" fontId="18" fillId="2" borderId="129" xfId="0" applyFont="1" applyFill="1" applyBorder="1" applyAlignment="1" applyProtection="1">
      <alignment horizontal="center" vertical="top"/>
    </xf>
    <xf numFmtId="0" fontId="18" fillId="2" borderId="130" xfId="0" applyFont="1" applyFill="1" applyBorder="1" applyAlignment="1" applyProtection="1">
      <alignment horizontal="center" vertical="top"/>
    </xf>
    <xf numFmtId="0" fontId="18" fillId="2" borderId="132" xfId="0" applyFont="1" applyFill="1" applyBorder="1" applyAlignment="1" applyProtection="1">
      <alignment horizontal="center" vertical="top"/>
    </xf>
    <xf numFmtId="0" fontId="18" fillId="2" borderId="133" xfId="0" applyFont="1" applyFill="1" applyBorder="1" applyAlignment="1" applyProtection="1">
      <alignment horizontal="center" vertical="top"/>
    </xf>
    <xf numFmtId="0" fontId="5" fillId="2" borderId="122" xfId="0" applyFont="1" applyFill="1" applyBorder="1" applyAlignment="1" applyProtection="1">
      <alignment horizontal="center" vertical="center"/>
    </xf>
    <xf numFmtId="0" fontId="5" fillId="2" borderId="123" xfId="0" applyFont="1" applyFill="1" applyBorder="1" applyAlignment="1" applyProtection="1">
      <alignment horizontal="center" vertical="center"/>
    </xf>
    <xf numFmtId="0" fontId="19" fillId="2" borderId="122" xfId="0" applyFont="1" applyFill="1" applyBorder="1" applyAlignment="1" applyProtection="1">
      <alignment horizontal="center" vertical="center"/>
    </xf>
    <xf numFmtId="0" fontId="19" fillId="2" borderId="123" xfId="0" applyFont="1" applyFill="1" applyBorder="1" applyAlignment="1" applyProtection="1">
      <alignment horizontal="center" vertical="center"/>
    </xf>
    <xf numFmtId="166" fontId="19" fillId="6" borderId="75" xfId="0" applyNumberFormat="1" applyFont="1" applyFill="1" applyBorder="1" applyAlignment="1" applyProtection="1">
      <alignment horizontal="left" vertical="center"/>
    </xf>
    <xf numFmtId="166" fontId="19" fillId="6" borderId="76" xfId="0" applyNumberFormat="1" applyFont="1" applyFill="1" applyBorder="1" applyAlignment="1" applyProtection="1">
      <alignment horizontal="left" vertical="center"/>
    </xf>
    <xf numFmtId="166" fontId="19" fillId="6" borderId="78" xfId="0" applyNumberFormat="1" applyFont="1" applyFill="1" applyBorder="1" applyAlignment="1" applyProtection="1">
      <alignment horizontal="left" vertical="center"/>
    </xf>
    <xf numFmtId="0" fontId="18" fillId="2" borderId="134" xfId="0" applyFont="1" applyFill="1" applyBorder="1" applyAlignment="1" applyProtection="1">
      <alignment horizontal="left" vertical="center" wrapText="1"/>
    </xf>
    <xf numFmtId="0" fontId="19" fillId="2" borderId="136" xfId="0" applyFont="1" applyFill="1" applyBorder="1" applyAlignment="1" applyProtection="1">
      <alignment horizontal="center" vertical="center"/>
    </xf>
    <xf numFmtId="0" fontId="19" fillId="2" borderId="137" xfId="0" applyFont="1" applyFill="1" applyBorder="1" applyAlignment="1" applyProtection="1">
      <alignment horizontal="center" vertical="center"/>
    </xf>
    <xf numFmtId="0" fontId="19" fillId="2" borderId="138" xfId="0" applyFont="1" applyFill="1" applyBorder="1" applyAlignment="1" applyProtection="1">
      <alignment horizontal="center" vertical="center"/>
    </xf>
    <xf numFmtId="0" fontId="19" fillId="2" borderId="136" xfId="0" applyFont="1" applyFill="1" applyBorder="1" applyAlignment="1" applyProtection="1">
      <alignment horizontal="center" vertical="center" wrapText="1"/>
    </xf>
    <xf numFmtId="0" fontId="19" fillId="2" borderId="138" xfId="0" applyFont="1" applyFill="1" applyBorder="1" applyAlignment="1" applyProtection="1">
      <alignment horizontal="center" vertical="center" wrapText="1"/>
    </xf>
    <xf numFmtId="0" fontId="26" fillId="2" borderId="127" xfId="0" applyFont="1" applyFill="1" applyBorder="1" applyAlignment="1" applyProtection="1">
      <alignment horizontal="left" vertical="center"/>
    </xf>
    <xf numFmtId="0" fontId="31" fillId="4" borderId="81" xfId="0" applyFont="1" applyFill="1" applyBorder="1" applyAlignment="1" applyProtection="1">
      <alignment horizontal="center" vertical="center"/>
    </xf>
    <xf numFmtId="0" fontId="31" fillId="4" borderId="82" xfId="0" applyFont="1" applyFill="1" applyBorder="1" applyAlignment="1" applyProtection="1">
      <alignment horizontal="center" vertical="center"/>
    </xf>
    <xf numFmtId="0" fontId="31" fillId="4" borderId="83" xfId="0" applyFont="1" applyFill="1" applyBorder="1" applyAlignment="1" applyProtection="1">
      <alignment horizontal="center" vertical="center"/>
    </xf>
    <xf numFmtId="0" fontId="31" fillId="4" borderId="66" xfId="0" applyFont="1" applyFill="1" applyBorder="1" applyAlignment="1" applyProtection="1">
      <alignment horizontal="center" vertical="center"/>
    </xf>
    <xf numFmtId="166" fontId="19" fillId="6" borderId="25" xfId="0" applyNumberFormat="1" applyFont="1" applyFill="1" applyBorder="1" applyAlignment="1" applyProtection="1">
      <alignment horizontal="left" vertical="center"/>
    </xf>
    <xf numFmtId="166" fontId="19" fillId="6" borderId="31" xfId="0" applyNumberFormat="1" applyFont="1" applyFill="1" applyBorder="1" applyAlignment="1" applyProtection="1">
      <alignment horizontal="left" vertical="center"/>
    </xf>
    <xf numFmtId="0" fontId="19" fillId="2" borderId="124" xfId="0" applyFont="1" applyFill="1" applyBorder="1" applyAlignment="1" applyProtection="1">
      <alignment horizontal="left" vertical="center"/>
    </xf>
    <xf numFmtId="0" fontId="26" fillId="2" borderId="125" xfId="0" applyFont="1" applyFill="1" applyBorder="1" applyAlignment="1" applyProtection="1">
      <alignment horizontal="left" vertical="center"/>
    </xf>
    <xf numFmtId="0" fontId="26" fillId="2" borderId="126" xfId="0" applyFont="1" applyFill="1" applyBorder="1" applyAlignment="1" applyProtection="1">
      <alignment horizontal="left" vertical="center"/>
    </xf>
    <xf numFmtId="0" fontId="26" fillId="2" borderId="128" xfId="0" applyFont="1" applyFill="1" applyBorder="1" applyAlignment="1" applyProtection="1">
      <alignment horizontal="left" vertical="center"/>
    </xf>
    <xf numFmtId="0" fontId="6" fillId="4" borderId="14" xfId="0" applyFont="1" applyFill="1" applyBorder="1" applyAlignment="1" applyProtection="1">
      <alignment horizontal="left" vertical="center" wrapText="1"/>
    </xf>
    <xf numFmtId="0" fontId="6" fillId="4" borderId="15" xfId="0" applyFont="1" applyFill="1" applyBorder="1" applyAlignment="1" applyProtection="1">
      <alignment horizontal="left" vertical="center" wrapText="1"/>
    </xf>
    <xf numFmtId="0" fontId="6" fillId="4" borderId="14" xfId="0" applyFont="1" applyFill="1" applyBorder="1" applyAlignment="1" applyProtection="1">
      <alignment horizontal="left" vertical="top" wrapText="1"/>
    </xf>
    <xf numFmtId="0" fontId="6" fillId="4" borderId="13" xfId="0" applyFont="1" applyFill="1" applyBorder="1" applyAlignment="1" applyProtection="1">
      <alignment horizontal="left" vertical="top" wrapText="1"/>
    </xf>
    <xf numFmtId="0" fontId="53" fillId="4" borderId="0" xfId="0" applyFont="1" applyFill="1" applyBorder="1" applyAlignment="1" applyProtection="1">
      <alignment horizontal="left" vertical="center" wrapText="1"/>
    </xf>
    <xf numFmtId="0" fontId="53" fillId="4" borderId="42" xfId="0" applyFont="1" applyFill="1" applyBorder="1" applyAlignment="1" applyProtection="1">
      <alignment horizontal="left" vertical="center" wrapText="1"/>
    </xf>
    <xf numFmtId="0" fontId="18" fillId="5" borderId="12" xfId="0" applyFont="1" applyFill="1" applyBorder="1" applyAlignment="1" applyProtection="1">
      <alignment horizontal="left" vertical="center" wrapText="1"/>
    </xf>
    <xf numFmtId="0" fontId="18" fillId="5" borderId="7" xfId="0" applyFont="1" applyFill="1" applyBorder="1" applyAlignment="1" applyProtection="1">
      <alignment horizontal="left" vertical="center" wrapText="1"/>
    </xf>
    <xf numFmtId="0" fontId="58" fillId="0" borderId="8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  <color rgb="FFC00000"/>
      </font>
    </dxf>
    <dxf>
      <font>
        <b/>
        <i/>
        <color rgb="FFFF0000"/>
      </font>
    </dxf>
    <dxf>
      <font>
        <b/>
        <i val="0"/>
        <color rgb="FFC00000"/>
      </font>
    </dxf>
    <dxf>
      <font>
        <b/>
        <i/>
        <color rgb="FFFF0000"/>
      </font>
    </dxf>
    <dxf>
      <font>
        <b/>
        <i val="0"/>
        <color rgb="FFC00000"/>
      </font>
    </dxf>
    <dxf>
      <font>
        <b/>
        <i/>
        <color rgb="FFFF0000"/>
      </font>
    </dxf>
    <dxf>
      <font>
        <b/>
        <i val="0"/>
        <color rgb="FFC00000"/>
      </font>
    </dxf>
    <dxf>
      <font>
        <b/>
        <i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D1D0"/>
      <color rgb="FFE4615E"/>
      <color rgb="FFB40000"/>
      <color rgb="FFF3B5B3"/>
      <color rgb="FFE87572"/>
      <color rgb="FFCC0000"/>
      <color rgb="FF97B854"/>
      <color rgb="FF83A343"/>
      <color rgb="FF8E0000"/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Calculations!$AA$41</c:f>
              <c:strCache>
                <c:ptCount val="1"/>
                <c:pt idx="0">
                  <c:v>Waste generation/sqm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4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71-4AC9-BF76-27C4F5793602}"/>
              </c:ext>
            </c:extLst>
          </c:dPt>
          <c:dPt>
            <c:idx val="1"/>
            <c:invertIfNegative val="0"/>
            <c:bubble3D val="0"/>
            <c:spPr>
              <a:solidFill>
                <a:srgbClr val="E8757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71-4AC9-BF76-27C4F5793602}"/>
              </c:ext>
            </c:extLst>
          </c:dPt>
          <c:dPt>
            <c:idx val="2"/>
            <c:invertIfNegative val="0"/>
            <c:bubble3D val="0"/>
            <c:spPr>
              <a:solidFill>
                <a:srgbClr val="F8D1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71-4AC9-BF76-27C4F5793602}"/>
              </c:ext>
            </c:extLst>
          </c:dPt>
          <c:dPt>
            <c:idx val="3"/>
            <c:invertIfNegative val="0"/>
            <c:bubble3D val="0"/>
            <c:spPr>
              <a:solidFill>
                <a:srgbClr val="F8D1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71-4AC9-BF76-27C4F5793602}"/>
              </c:ext>
            </c:extLst>
          </c:dPt>
          <c:dPt>
            <c:idx val="4"/>
            <c:invertIfNegative val="0"/>
            <c:bubble3D val="0"/>
            <c:spPr>
              <a:solidFill>
                <a:srgbClr val="F8D1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71-4AC9-BF76-27C4F57936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Calculations!$AC$41:$AC$45</c:f>
              <c:strCache>
                <c:ptCount val="5"/>
                <c:pt idx="0">
                  <c:v>Your Project</c:v>
                </c:pt>
                <c:pt idx="1">
                  <c:v>Your Estimate</c:v>
                </c:pt>
                <c:pt idx="2">
                  <c:v>UBC Benchmark</c:v>
                </c:pt>
                <c:pt idx="3">
                  <c:v>UBC Best Practice</c:v>
                </c:pt>
                <c:pt idx="4">
                  <c:v>Metro Vancouver Benchmark</c:v>
                </c:pt>
              </c:strCache>
            </c:strRef>
          </c:cat>
          <c:val>
            <c:numRef>
              <c:f>Calculations!$AD$41:$AD$45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71-4AC9-BF76-27C4F5793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1044784"/>
        <c:axId val="1991054032"/>
      </c:barChart>
      <c:catAx>
        <c:axId val="199104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054032"/>
        <c:crosses val="autoZero"/>
        <c:auto val="1"/>
        <c:lblAlgn val="ctr"/>
        <c:lblOffset val="100"/>
        <c:noMultiLvlLbl val="0"/>
      </c:catAx>
      <c:valAx>
        <c:axId val="199105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KG/sqm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04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33348826994296"/>
          <c:y val="0.22023766664765285"/>
          <c:w val="0.75450790002405377"/>
          <c:h val="0.64201274176007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Calculations!$AA$47</c:f>
              <c:strCache>
                <c:ptCount val="1"/>
                <c:pt idx="0">
                  <c:v>Waste generation/1000$ construction cost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4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36-457B-9B96-B9A302149E4B}"/>
              </c:ext>
            </c:extLst>
          </c:dPt>
          <c:dPt>
            <c:idx val="1"/>
            <c:invertIfNegative val="0"/>
            <c:bubble3D val="0"/>
            <c:spPr>
              <a:solidFill>
                <a:srgbClr val="E4615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36-457B-9B96-B9A302149E4B}"/>
              </c:ext>
            </c:extLst>
          </c:dPt>
          <c:dPt>
            <c:idx val="2"/>
            <c:invertIfNegative val="0"/>
            <c:bubble3D val="0"/>
            <c:spPr>
              <a:solidFill>
                <a:srgbClr val="F8D1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36-457B-9B96-B9A302149E4B}"/>
              </c:ext>
            </c:extLst>
          </c:dPt>
          <c:dPt>
            <c:idx val="3"/>
            <c:invertIfNegative val="0"/>
            <c:bubble3D val="0"/>
            <c:spPr>
              <a:solidFill>
                <a:srgbClr val="F8D1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36-457B-9B96-B9A302149E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Calculations!$AC$47:$AC$50</c:f>
              <c:strCache>
                <c:ptCount val="4"/>
                <c:pt idx="0">
                  <c:v>Your Project</c:v>
                </c:pt>
                <c:pt idx="1">
                  <c:v>Your Estimate</c:v>
                </c:pt>
                <c:pt idx="2">
                  <c:v>UBC Average</c:v>
                </c:pt>
                <c:pt idx="3">
                  <c:v>UBC Best Practice</c:v>
                </c:pt>
              </c:strCache>
            </c:strRef>
          </c:cat>
          <c:val>
            <c:numRef>
              <c:f>Calculations!$AD$47:$AD$50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36-457B-9B96-B9A302149E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4"/>
        <c:axId val="1991039344"/>
        <c:axId val="1991045872"/>
      </c:barChart>
      <c:catAx>
        <c:axId val="19910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045872"/>
        <c:crosses val="autoZero"/>
        <c:auto val="1"/>
        <c:lblAlgn val="ctr"/>
        <c:lblOffset val="100"/>
        <c:noMultiLvlLbl val="0"/>
      </c:catAx>
      <c:valAx>
        <c:axId val="199104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KG/1000$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03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Calculations!$AA$53</c:f>
              <c:strCache>
                <c:ptCount val="1"/>
                <c:pt idx="0">
                  <c:v>Percentage of Waste Diverted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0B-4F3B-8C6D-F4DBC795D629}"/>
              </c:ext>
            </c:extLst>
          </c:dPt>
          <c:dPt>
            <c:idx val="1"/>
            <c:invertIfNegative val="0"/>
            <c:bubble3D val="0"/>
            <c:spPr>
              <a:solidFill>
                <a:srgbClr val="97B85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0B-4F3B-8C6D-F4DBC795D62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0B-4F3B-8C6D-F4DBC795D62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0B-4F3B-8C6D-F4DBC795D62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0B-4F3B-8C6D-F4DBC795D6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Calculations!$AC$53:$AC$58</c15:sqref>
                  </c15:fullRef>
                </c:ext>
              </c:extLst>
              <c:f>Calculations!$AC$53:$AC$57</c:f>
              <c:strCache>
                <c:ptCount val="5"/>
                <c:pt idx="0">
                  <c:v>Your Project</c:v>
                </c:pt>
                <c:pt idx="1">
                  <c:v>Your Estimate</c:v>
                </c:pt>
                <c:pt idx="2">
                  <c:v>UBC Average</c:v>
                </c:pt>
                <c:pt idx="3">
                  <c:v>UBC Goal (LEED)</c:v>
                </c:pt>
                <c:pt idx="4">
                  <c:v>UBC Goal (non-LEED)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Calculations!$AD$53:$AD$58</c15:sqref>
                  </c15:fullRef>
                </c:ext>
              </c:extLst>
              <c:f>Calculations!$AD$53:$AD$57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0B-4F3B-8C6D-F4DBC795D6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91056208"/>
        <c:axId val="1991047504"/>
      </c:barChart>
      <c:catAx>
        <c:axId val="199105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047504"/>
        <c:crosses val="autoZero"/>
        <c:auto val="1"/>
        <c:lblAlgn val="ctr"/>
        <c:lblOffset val="100"/>
        <c:noMultiLvlLbl val="0"/>
      </c:catAx>
      <c:valAx>
        <c:axId val="19910475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050" b="1"/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05620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420400</xdr:colOff>
      <xdr:row>1</xdr:row>
      <xdr:rowOff>80964</xdr:rowOff>
    </xdr:from>
    <xdr:to>
      <xdr:col>10</xdr:col>
      <xdr:colOff>69444</xdr:colOff>
      <xdr:row>3</xdr:row>
      <xdr:rowOff>105220</xdr:rowOff>
    </xdr:to>
    <xdr:pic>
      <xdr:nvPicPr>
        <xdr:cNvPr id="2" name="Picture 1" descr="http://people.tamu.edu/%7Er.hosseini/Files/UBClog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" r="-1"/>
        <a:stretch/>
      </xdr:blipFill>
      <xdr:spPr bwMode="auto">
        <a:xfrm>
          <a:off x="8197563" y="80964"/>
          <a:ext cx="415806" cy="552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479717</xdr:colOff>
      <xdr:row>0</xdr:row>
      <xdr:rowOff>47627</xdr:rowOff>
    </xdr:from>
    <xdr:to>
      <xdr:col>8</xdr:col>
      <xdr:colOff>887731</xdr:colOff>
      <xdr:row>2</xdr:row>
      <xdr:rowOff>100457</xdr:rowOff>
    </xdr:to>
    <xdr:pic>
      <xdr:nvPicPr>
        <xdr:cNvPr id="8" name="Picture 7" descr="http://people.tamu.edu/%7Er.hosseini/Files/UBClogo1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" r="-1"/>
        <a:stretch/>
      </xdr:blipFill>
      <xdr:spPr bwMode="auto">
        <a:xfrm>
          <a:off x="9004592" y="47627"/>
          <a:ext cx="408013" cy="52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13469</xdr:colOff>
      <xdr:row>12</xdr:row>
      <xdr:rowOff>53715</xdr:rowOff>
    </xdr:from>
    <xdr:to>
      <xdr:col>4</xdr:col>
      <xdr:colOff>259970</xdr:colOff>
      <xdr:row>13</xdr:row>
      <xdr:rowOff>8280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23557" y="1601528"/>
          <a:ext cx="246501" cy="149827"/>
        </a:xfrm>
        <a:prstGeom prst="rect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0">
              <a:ln w="635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4</xdr:col>
      <xdr:colOff>564697</xdr:colOff>
      <xdr:row>13</xdr:row>
      <xdr:rowOff>289</xdr:rowOff>
    </xdr:from>
    <xdr:to>
      <xdr:col>4</xdr:col>
      <xdr:colOff>811026</xdr:colOff>
      <xdr:row>13</xdr:row>
      <xdr:rowOff>153866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074785" y="1743364"/>
          <a:ext cx="246329" cy="153577"/>
        </a:xfrm>
        <a:prstGeom prst="rect">
          <a:avLst/>
        </a:prstGeom>
        <a:solidFill>
          <a:schemeClr val="bg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0">
              <a:ln w="635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5</xdr:col>
      <xdr:colOff>7486</xdr:colOff>
      <xdr:row>14</xdr:row>
      <xdr:rowOff>14576</xdr:rowOff>
    </xdr:from>
    <xdr:to>
      <xdr:col>5</xdr:col>
      <xdr:colOff>253814</xdr:colOff>
      <xdr:row>14</xdr:row>
      <xdr:rowOff>168153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98736" y="1852901"/>
          <a:ext cx="246328" cy="153577"/>
        </a:xfrm>
        <a:prstGeom prst="rect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0">
              <a:ln w="635">
                <a:solidFill>
                  <a:schemeClr val="bg1"/>
                </a:solidFill>
              </a:ln>
              <a:solidFill>
                <a:schemeClr val="bg1"/>
              </a:solidFill>
            </a:rPr>
            <a:t>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165392</xdr:colOff>
      <xdr:row>0</xdr:row>
      <xdr:rowOff>76202</xdr:rowOff>
    </xdr:from>
    <xdr:to>
      <xdr:col>11</xdr:col>
      <xdr:colOff>573406</xdr:colOff>
      <xdr:row>2</xdr:row>
      <xdr:rowOff>160782</xdr:rowOff>
    </xdr:to>
    <xdr:pic>
      <xdr:nvPicPr>
        <xdr:cNvPr id="14" name="Picture 13" descr="http://people.tamu.edu/%7Er.hosseini/Files/UBClogo1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" r="-1"/>
        <a:stretch/>
      </xdr:blipFill>
      <xdr:spPr bwMode="auto">
        <a:xfrm>
          <a:off x="8371180" y="76202"/>
          <a:ext cx="408014" cy="52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164856</xdr:colOff>
      <xdr:row>87</xdr:row>
      <xdr:rowOff>0</xdr:rowOff>
    </xdr:from>
    <xdr:to>
      <xdr:col>4</xdr:col>
      <xdr:colOff>595312</xdr:colOff>
      <xdr:row>99</xdr:row>
      <xdr:rowOff>41214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696058</xdr:colOff>
      <xdr:row>86</xdr:row>
      <xdr:rowOff>183172</xdr:rowOff>
    </xdr:from>
    <xdr:to>
      <xdr:col>10</xdr:col>
      <xdr:colOff>47623</xdr:colOff>
      <xdr:row>99</xdr:row>
      <xdr:rowOff>36633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1552391</xdr:colOff>
      <xdr:row>72</xdr:row>
      <xdr:rowOff>74182</xdr:rowOff>
    </xdr:from>
    <xdr:to>
      <xdr:col>7</xdr:col>
      <xdr:colOff>352607</xdr:colOff>
      <xdr:row>86</xdr:row>
      <xdr:rowOff>114483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165392</xdr:colOff>
      <xdr:row>0</xdr:row>
      <xdr:rowOff>76202</xdr:rowOff>
    </xdr:from>
    <xdr:to>
      <xdr:col>10</xdr:col>
      <xdr:colOff>6203</xdr:colOff>
      <xdr:row>2</xdr:row>
      <xdr:rowOff>176657</xdr:rowOff>
    </xdr:to>
    <xdr:pic>
      <xdr:nvPicPr>
        <xdr:cNvPr id="6" name="Picture 5" descr="http://people.tamu.edu/%7Er.hosseini/Files/UBClogo1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" r="-1"/>
        <a:stretch/>
      </xdr:blipFill>
      <xdr:spPr bwMode="auto">
        <a:xfrm>
          <a:off x="8399755" y="76202"/>
          <a:ext cx="408014" cy="52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422567</xdr:colOff>
      <xdr:row>0</xdr:row>
      <xdr:rowOff>23814</xdr:rowOff>
    </xdr:from>
    <xdr:to>
      <xdr:col>5</xdr:col>
      <xdr:colOff>830581</xdr:colOff>
      <xdr:row>3</xdr:row>
      <xdr:rowOff>67119</xdr:rowOff>
    </xdr:to>
    <xdr:pic>
      <xdr:nvPicPr>
        <xdr:cNvPr id="4" name="Picture 3" descr="http://people.tamu.edu/%7Er.hosseini/Files/UBClogo1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" r="-1"/>
        <a:stretch/>
      </xdr:blipFill>
      <xdr:spPr bwMode="auto">
        <a:xfrm>
          <a:off x="5742280" y="23814"/>
          <a:ext cx="408014" cy="52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budfras\AppData\Local\Microsoft\Windows\Temporary%20Internet%20Files\Content.Outlook\OYPVS1AG\CD%20Waste%20Management%20-%2014031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asteManagementPlan"/>
      <sheetName val="WasteTracking"/>
      <sheetName val="WasteTrackingReport"/>
      <sheetName val="Appendix 1"/>
      <sheetName val="Calculations"/>
      <sheetName val="Formu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M3" t="str">
            <v>CY</v>
          </cell>
        </row>
        <row r="7"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R15">
            <v>33</v>
          </cell>
          <cell r="S15">
            <v>33</v>
          </cell>
          <cell r="T15">
            <v>34</v>
          </cell>
          <cell r="U15">
            <v>100</v>
          </cell>
        </row>
        <row r="16">
          <cell r="R16">
            <v>0</v>
          </cell>
          <cell r="S16">
            <v>0</v>
          </cell>
          <cell r="T16">
            <v>50</v>
          </cell>
          <cell r="U16">
            <v>50</v>
          </cell>
        </row>
        <row r="17"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R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R114">
            <v>0</v>
          </cell>
          <cell r="S114">
            <v>0</v>
          </cell>
          <cell r="T114">
            <v>0</v>
          </cell>
          <cell r="U114">
            <v>0</v>
          </cell>
        </row>
        <row r="115">
          <cell r="R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19">
          <cell r="R119">
            <v>0</v>
          </cell>
          <cell r="S119">
            <v>0</v>
          </cell>
          <cell r="T119">
            <v>0</v>
          </cell>
          <cell r="U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R122">
            <v>0</v>
          </cell>
          <cell r="S122">
            <v>0</v>
          </cell>
          <cell r="T122">
            <v>0</v>
          </cell>
          <cell r="U122">
            <v>0</v>
          </cell>
        </row>
        <row r="123"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R127">
            <v>0</v>
          </cell>
          <cell r="S127">
            <v>0</v>
          </cell>
          <cell r="T127">
            <v>0</v>
          </cell>
          <cell r="U127">
            <v>0</v>
          </cell>
        </row>
        <row r="128">
          <cell r="R128">
            <v>0</v>
          </cell>
          <cell r="S128">
            <v>0</v>
          </cell>
          <cell r="T128">
            <v>0</v>
          </cell>
          <cell r="U128">
            <v>0</v>
          </cell>
        </row>
        <row r="129">
          <cell r="R129">
            <v>0</v>
          </cell>
          <cell r="S129">
            <v>0</v>
          </cell>
          <cell r="T129">
            <v>0</v>
          </cell>
          <cell r="U129">
            <v>0</v>
          </cell>
        </row>
        <row r="130">
          <cell r="R130">
            <v>0</v>
          </cell>
          <cell r="S130">
            <v>0</v>
          </cell>
          <cell r="T130">
            <v>0</v>
          </cell>
          <cell r="U130">
            <v>0</v>
          </cell>
        </row>
        <row r="131"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2">
          <cell r="R132">
            <v>0</v>
          </cell>
          <cell r="S132">
            <v>0</v>
          </cell>
          <cell r="T132">
            <v>0</v>
          </cell>
          <cell r="U132">
            <v>0</v>
          </cell>
        </row>
        <row r="133"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R134">
            <v>0</v>
          </cell>
          <cell r="S134">
            <v>0</v>
          </cell>
          <cell r="T134">
            <v>0</v>
          </cell>
          <cell r="U134">
            <v>0</v>
          </cell>
        </row>
        <row r="135"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R136">
            <v>0</v>
          </cell>
          <cell r="S136">
            <v>0</v>
          </cell>
          <cell r="T136">
            <v>0</v>
          </cell>
          <cell r="U136">
            <v>0</v>
          </cell>
        </row>
        <row r="137"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R138">
            <v>0</v>
          </cell>
          <cell r="S138">
            <v>0</v>
          </cell>
          <cell r="T138">
            <v>0</v>
          </cell>
          <cell r="U138">
            <v>0</v>
          </cell>
        </row>
        <row r="139">
          <cell r="R139">
            <v>0</v>
          </cell>
          <cell r="S139">
            <v>0</v>
          </cell>
          <cell r="T139">
            <v>0</v>
          </cell>
          <cell r="U139">
            <v>0</v>
          </cell>
        </row>
        <row r="140">
          <cell r="R140">
            <v>0</v>
          </cell>
          <cell r="S140">
            <v>0</v>
          </cell>
          <cell r="T140">
            <v>0</v>
          </cell>
          <cell r="U140">
            <v>0</v>
          </cell>
        </row>
        <row r="141"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3"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5"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R146">
            <v>0</v>
          </cell>
          <cell r="S146">
            <v>0</v>
          </cell>
          <cell r="T146">
            <v>0</v>
          </cell>
          <cell r="U146">
            <v>0</v>
          </cell>
        </row>
        <row r="147"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48"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R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R153">
            <v>0</v>
          </cell>
          <cell r="S153">
            <v>0</v>
          </cell>
          <cell r="T153">
            <v>0</v>
          </cell>
          <cell r="U153">
            <v>0</v>
          </cell>
        </row>
        <row r="154">
          <cell r="R154">
            <v>0</v>
          </cell>
          <cell r="S154">
            <v>0</v>
          </cell>
          <cell r="T154">
            <v>0</v>
          </cell>
          <cell r="U154">
            <v>0</v>
          </cell>
        </row>
        <row r="155">
          <cell r="R155">
            <v>0</v>
          </cell>
          <cell r="S155">
            <v>0</v>
          </cell>
          <cell r="T155">
            <v>0</v>
          </cell>
          <cell r="U155">
            <v>0</v>
          </cell>
        </row>
        <row r="156">
          <cell r="R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R164">
            <v>0</v>
          </cell>
          <cell r="S164">
            <v>0</v>
          </cell>
          <cell r="T164">
            <v>0</v>
          </cell>
          <cell r="U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  <cell r="U165">
            <v>0</v>
          </cell>
        </row>
        <row r="166"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7">
          <cell r="R167">
            <v>0</v>
          </cell>
          <cell r="S167">
            <v>0</v>
          </cell>
          <cell r="T167">
            <v>0</v>
          </cell>
          <cell r="U167">
            <v>0</v>
          </cell>
        </row>
        <row r="168"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R169">
            <v>0</v>
          </cell>
          <cell r="S169">
            <v>0</v>
          </cell>
          <cell r="T169">
            <v>0</v>
          </cell>
          <cell r="U169">
            <v>0</v>
          </cell>
        </row>
        <row r="170">
          <cell r="R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R171">
            <v>0</v>
          </cell>
          <cell r="S171">
            <v>0</v>
          </cell>
          <cell r="T171">
            <v>0</v>
          </cell>
          <cell r="U171">
            <v>0</v>
          </cell>
        </row>
        <row r="172">
          <cell r="R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5">
          <cell r="R175">
            <v>0</v>
          </cell>
          <cell r="S175">
            <v>0</v>
          </cell>
          <cell r="T175">
            <v>0</v>
          </cell>
          <cell r="U175">
            <v>0</v>
          </cell>
        </row>
        <row r="176">
          <cell r="R176">
            <v>0</v>
          </cell>
          <cell r="S176">
            <v>0</v>
          </cell>
          <cell r="T176">
            <v>0</v>
          </cell>
          <cell r="U176">
            <v>0</v>
          </cell>
        </row>
        <row r="177">
          <cell r="R177">
            <v>0</v>
          </cell>
          <cell r="S177">
            <v>0</v>
          </cell>
          <cell r="T177">
            <v>0</v>
          </cell>
          <cell r="U177">
            <v>0</v>
          </cell>
        </row>
        <row r="178">
          <cell r="R178">
            <v>0</v>
          </cell>
          <cell r="S178">
            <v>0</v>
          </cell>
          <cell r="T178">
            <v>0</v>
          </cell>
          <cell r="U178">
            <v>0</v>
          </cell>
        </row>
        <row r="179">
          <cell r="R179">
            <v>0</v>
          </cell>
          <cell r="S179">
            <v>0</v>
          </cell>
          <cell r="T179">
            <v>0</v>
          </cell>
          <cell r="U179">
            <v>0</v>
          </cell>
        </row>
        <row r="180">
          <cell r="R180">
            <v>0</v>
          </cell>
          <cell r="S180">
            <v>0</v>
          </cell>
          <cell r="T180">
            <v>0</v>
          </cell>
          <cell r="U180">
            <v>0</v>
          </cell>
        </row>
        <row r="181"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R183">
            <v>0</v>
          </cell>
          <cell r="S183">
            <v>0</v>
          </cell>
          <cell r="T183">
            <v>0</v>
          </cell>
          <cell r="U183">
            <v>0</v>
          </cell>
        </row>
        <row r="184">
          <cell r="R184">
            <v>0</v>
          </cell>
          <cell r="S184">
            <v>0</v>
          </cell>
          <cell r="T184">
            <v>0</v>
          </cell>
          <cell r="U184">
            <v>0</v>
          </cell>
        </row>
        <row r="185">
          <cell r="R185">
            <v>0</v>
          </cell>
          <cell r="S185">
            <v>0</v>
          </cell>
          <cell r="T185">
            <v>0</v>
          </cell>
          <cell r="U185">
            <v>0</v>
          </cell>
        </row>
        <row r="186">
          <cell r="R186">
            <v>0</v>
          </cell>
          <cell r="S186">
            <v>0</v>
          </cell>
          <cell r="T186">
            <v>0</v>
          </cell>
          <cell r="U186">
            <v>0</v>
          </cell>
        </row>
        <row r="187">
          <cell r="R187">
            <v>0</v>
          </cell>
          <cell r="S187">
            <v>0</v>
          </cell>
          <cell r="T187">
            <v>0</v>
          </cell>
          <cell r="U187">
            <v>0</v>
          </cell>
        </row>
        <row r="188">
          <cell r="R188">
            <v>0</v>
          </cell>
          <cell r="S188">
            <v>0</v>
          </cell>
          <cell r="T188">
            <v>0</v>
          </cell>
          <cell r="U188">
            <v>0</v>
          </cell>
        </row>
        <row r="189">
          <cell r="R189">
            <v>0</v>
          </cell>
          <cell r="S189">
            <v>0</v>
          </cell>
          <cell r="T189">
            <v>0</v>
          </cell>
          <cell r="U189">
            <v>0</v>
          </cell>
        </row>
        <row r="190">
          <cell r="R190">
            <v>0</v>
          </cell>
          <cell r="S190">
            <v>0</v>
          </cell>
          <cell r="T190">
            <v>0</v>
          </cell>
          <cell r="U190">
            <v>0</v>
          </cell>
        </row>
        <row r="191"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R223">
            <v>0</v>
          </cell>
          <cell r="S223">
            <v>0</v>
          </cell>
          <cell r="T223">
            <v>0</v>
          </cell>
          <cell r="U223">
            <v>0</v>
          </cell>
        </row>
        <row r="224"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R225">
            <v>0</v>
          </cell>
          <cell r="S225">
            <v>0</v>
          </cell>
          <cell r="T225">
            <v>0</v>
          </cell>
          <cell r="U225">
            <v>0</v>
          </cell>
        </row>
        <row r="226"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R267">
            <v>0</v>
          </cell>
          <cell r="S267">
            <v>0</v>
          </cell>
          <cell r="T267">
            <v>0</v>
          </cell>
          <cell r="U267">
            <v>0</v>
          </cell>
        </row>
        <row r="268">
          <cell r="R268">
            <v>0</v>
          </cell>
          <cell r="S268">
            <v>0</v>
          </cell>
          <cell r="T268">
            <v>0</v>
          </cell>
          <cell r="U268">
            <v>0</v>
          </cell>
        </row>
        <row r="269"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  <cell r="U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R320">
            <v>0</v>
          </cell>
          <cell r="S320">
            <v>0</v>
          </cell>
          <cell r="T320">
            <v>0</v>
          </cell>
          <cell r="U320">
            <v>0</v>
          </cell>
        </row>
        <row r="321">
          <cell r="R321">
            <v>0</v>
          </cell>
          <cell r="S321">
            <v>0</v>
          </cell>
          <cell r="T321">
            <v>0</v>
          </cell>
          <cell r="U321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R329">
            <v>0</v>
          </cell>
          <cell r="S329">
            <v>0</v>
          </cell>
          <cell r="T329">
            <v>0</v>
          </cell>
          <cell r="U329">
            <v>0</v>
          </cell>
        </row>
        <row r="330"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  <cell r="U367">
            <v>0</v>
          </cell>
        </row>
        <row r="368"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R414">
            <v>0</v>
          </cell>
          <cell r="S414">
            <v>0</v>
          </cell>
          <cell r="T414">
            <v>0</v>
          </cell>
          <cell r="U414">
            <v>0</v>
          </cell>
        </row>
        <row r="415"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R431">
            <v>0</v>
          </cell>
          <cell r="S431">
            <v>0</v>
          </cell>
          <cell r="T431">
            <v>0</v>
          </cell>
          <cell r="U431">
            <v>0</v>
          </cell>
        </row>
        <row r="432"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R438">
            <v>0</v>
          </cell>
          <cell r="S438">
            <v>0</v>
          </cell>
          <cell r="T438">
            <v>0</v>
          </cell>
          <cell r="U438">
            <v>0</v>
          </cell>
        </row>
        <row r="439"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R458">
            <v>0</v>
          </cell>
          <cell r="S458">
            <v>0</v>
          </cell>
          <cell r="T458">
            <v>0</v>
          </cell>
          <cell r="U458">
            <v>0</v>
          </cell>
        </row>
        <row r="459"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  <cell r="U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R497">
            <v>0</v>
          </cell>
          <cell r="S497">
            <v>0</v>
          </cell>
          <cell r="T497">
            <v>0</v>
          </cell>
          <cell r="U497">
            <v>0</v>
          </cell>
        </row>
        <row r="498">
          <cell r="R498">
            <v>0</v>
          </cell>
          <cell r="S498">
            <v>0</v>
          </cell>
          <cell r="T498">
            <v>0</v>
          </cell>
          <cell r="U498">
            <v>0</v>
          </cell>
        </row>
        <row r="499"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R500">
            <v>0</v>
          </cell>
          <cell r="S500">
            <v>0</v>
          </cell>
          <cell r="T500">
            <v>0</v>
          </cell>
          <cell r="U500">
            <v>0</v>
          </cell>
        </row>
        <row r="501">
          <cell r="R501">
            <v>0</v>
          </cell>
          <cell r="S501">
            <v>0</v>
          </cell>
          <cell r="T501">
            <v>0</v>
          </cell>
          <cell r="U501">
            <v>0</v>
          </cell>
        </row>
        <row r="502"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  <cell r="U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R524">
            <v>0</v>
          </cell>
          <cell r="S524">
            <v>0</v>
          </cell>
          <cell r="T524">
            <v>0</v>
          </cell>
          <cell r="U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  <cell r="U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  <cell r="U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  <cell r="U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  <cell r="U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R590">
            <v>0</v>
          </cell>
          <cell r="S590">
            <v>0</v>
          </cell>
          <cell r="T590">
            <v>0</v>
          </cell>
          <cell r="U590">
            <v>0</v>
          </cell>
        </row>
        <row r="591">
          <cell r="R591">
            <v>0</v>
          </cell>
          <cell r="S591">
            <v>0</v>
          </cell>
          <cell r="T591">
            <v>0</v>
          </cell>
          <cell r="U591">
            <v>0</v>
          </cell>
        </row>
        <row r="592">
          <cell r="R592">
            <v>0</v>
          </cell>
          <cell r="S592">
            <v>0</v>
          </cell>
          <cell r="T592">
            <v>0</v>
          </cell>
          <cell r="U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  <cell r="U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  <cell r="U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  <cell r="U628">
            <v>0</v>
          </cell>
        </row>
        <row r="629"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R645">
            <v>0</v>
          </cell>
          <cell r="S645">
            <v>0</v>
          </cell>
          <cell r="T645">
            <v>0</v>
          </cell>
          <cell r="U645">
            <v>0</v>
          </cell>
        </row>
        <row r="646">
          <cell r="R646">
            <v>0</v>
          </cell>
          <cell r="S646">
            <v>0</v>
          </cell>
          <cell r="T646">
            <v>0</v>
          </cell>
          <cell r="U646">
            <v>0</v>
          </cell>
        </row>
        <row r="647">
          <cell r="R647">
            <v>0</v>
          </cell>
          <cell r="S647">
            <v>0</v>
          </cell>
          <cell r="T647">
            <v>0</v>
          </cell>
          <cell r="U647">
            <v>0</v>
          </cell>
        </row>
        <row r="648"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R649">
            <v>0</v>
          </cell>
          <cell r="S649">
            <v>0</v>
          </cell>
          <cell r="T649">
            <v>0</v>
          </cell>
          <cell r="U649">
            <v>0</v>
          </cell>
        </row>
        <row r="650">
          <cell r="R650">
            <v>0</v>
          </cell>
          <cell r="S650">
            <v>0</v>
          </cell>
          <cell r="T650">
            <v>0</v>
          </cell>
          <cell r="U650">
            <v>0</v>
          </cell>
        </row>
        <row r="651">
          <cell r="R651">
            <v>0</v>
          </cell>
          <cell r="S651">
            <v>0</v>
          </cell>
          <cell r="T651">
            <v>0</v>
          </cell>
          <cell r="U651">
            <v>0</v>
          </cell>
        </row>
        <row r="652">
          <cell r="R652">
            <v>0</v>
          </cell>
          <cell r="S652">
            <v>0</v>
          </cell>
          <cell r="T652">
            <v>0</v>
          </cell>
          <cell r="U652">
            <v>0</v>
          </cell>
        </row>
        <row r="653">
          <cell r="R653">
            <v>0</v>
          </cell>
          <cell r="S653">
            <v>0</v>
          </cell>
          <cell r="T653">
            <v>0</v>
          </cell>
          <cell r="U653">
            <v>0</v>
          </cell>
        </row>
        <row r="654">
          <cell r="R654">
            <v>0</v>
          </cell>
          <cell r="S654">
            <v>0</v>
          </cell>
          <cell r="T654">
            <v>0</v>
          </cell>
          <cell r="U654">
            <v>0</v>
          </cell>
        </row>
        <row r="655"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  <cell r="U656">
            <v>0</v>
          </cell>
        </row>
        <row r="657">
          <cell r="R657">
            <v>0</v>
          </cell>
          <cell r="S657">
            <v>0</v>
          </cell>
          <cell r="T657">
            <v>0</v>
          </cell>
          <cell r="U657">
            <v>0</v>
          </cell>
        </row>
        <row r="658">
          <cell r="R658">
            <v>0</v>
          </cell>
          <cell r="S658">
            <v>0</v>
          </cell>
          <cell r="T658">
            <v>0</v>
          </cell>
          <cell r="U658">
            <v>0</v>
          </cell>
        </row>
        <row r="659">
          <cell r="R659">
            <v>0</v>
          </cell>
          <cell r="S659">
            <v>0</v>
          </cell>
          <cell r="T659">
            <v>0</v>
          </cell>
          <cell r="U659">
            <v>0</v>
          </cell>
        </row>
        <row r="660">
          <cell r="R660">
            <v>0</v>
          </cell>
          <cell r="S660">
            <v>0</v>
          </cell>
          <cell r="T660">
            <v>0</v>
          </cell>
          <cell r="U660">
            <v>0</v>
          </cell>
        </row>
        <row r="661">
          <cell r="R661">
            <v>0</v>
          </cell>
          <cell r="S661">
            <v>0</v>
          </cell>
          <cell r="T661">
            <v>0</v>
          </cell>
          <cell r="U661">
            <v>0</v>
          </cell>
        </row>
        <row r="662"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R663">
            <v>0</v>
          </cell>
          <cell r="S663">
            <v>0</v>
          </cell>
          <cell r="T663">
            <v>0</v>
          </cell>
          <cell r="U663">
            <v>0</v>
          </cell>
        </row>
        <row r="664">
          <cell r="R664">
            <v>0</v>
          </cell>
          <cell r="S664">
            <v>0</v>
          </cell>
          <cell r="T664">
            <v>0</v>
          </cell>
          <cell r="U664">
            <v>0</v>
          </cell>
        </row>
        <row r="665">
          <cell r="R665">
            <v>0</v>
          </cell>
          <cell r="S665">
            <v>0</v>
          </cell>
          <cell r="T665">
            <v>0</v>
          </cell>
          <cell r="U665">
            <v>0</v>
          </cell>
        </row>
        <row r="666">
          <cell r="R666">
            <v>0</v>
          </cell>
          <cell r="S666">
            <v>0</v>
          </cell>
          <cell r="T666">
            <v>0</v>
          </cell>
          <cell r="U666">
            <v>0</v>
          </cell>
        </row>
        <row r="667">
          <cell r="R667">
            <v>0</v>
          </cell>
          <cell r="S667">
            <v>0</v>
          </cell>
          <cell r="T667">
            <v>0</v>
          </cell>
          <cell r="U667">
            <v>0</v>
          </cell>
        </row>
        <row r="668">
          <cell r="R668">
            <v>0</v>
          </cell>
          <cell r="S668">
            <v>0</v>
          </cell>
          <cell r="T668">
            <v>0</v>
          </cell>
          <cell r="U668">
            <v>0</v>
          </cell>
        </row>
        <row r="669">
          <cell r="R669">
            <v>0</v>
          </cell>
          <cell r="S669">
            <v>0</v>
          </cell>
          <cell r="T669">
            <v>0</v>
          </cell>
          <cell r="U669">
            <v>0</v>
          </cell>
        </row>
        <row r="670">
          <cell r="R670">
            <v>0</v>
          </cell>
          <cell r="S670">
            <v>0</v>
          </cell>
          <cell r="T670">
            <v>0</v>
          </cell>
          <cell r="U670">
            <v>0</v>
          </cell>
        </row>
        <row r="671">
          <cell r="R671">
            <v>0</v>
          </cell>
          <cell r="S671">
            <v>0</v>
          </cell>
          <cell r="T671">
            <v>0</v>
          </cell>
          <cell r="U671">
            <v>0</v>
          </cell>
        </row>
        <row r="672">
          <cell r="R672">
            <v>0</v>
          </cell>
          <cell r="S672">
            <v>0</v>
          </cell>
          <cell r="T672">
            <v>0</v>
          </cell>
          <cell r="U672">
            <v>0</v>
          </cell>
        </row>
        <row r="673"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4">
          <cell r="R674">
            <v>0</v>
          </cell>
          <cell r="S674">
            <v>0</v>
          </cell>
          <cell r="T674">
            <v>0</v>
          </cell>
          <cell r="U674">
            <v>0</v>
          </cell>
        </row>
        <row r="675">
          <cell r="R675">
            <v>0</v>
          </cell>
          <cell r="S675">
            <v>0</v>
          </cell>
          <cell r="T675">
            <v>0</v>
          </cell>
          <cell r="U675">
            <v>0</v>
          </cell>
        </row>
        <row r="676">
          <cell r="R676">
            <v>0</v>
          </cell>
          <cell r="S676">
            <v>0</v>
          </cell>
          <cell r="T676">
            <v>0</v>
          </cell>
          <cell r="U676">
            <v>0</v>
          </cell>
        </row>
        <row r="677">
          <cell r="R677">
            <v>0</v>
          </cell>
          <cell r="S677">
            <v>0</v>
          </cell>
          <cell r="T677">
            <v>0</v>
          </cell>
          <cell r="U677">
            <v>0</v>
          </cell>
        </row>
        <row r="678">
          <cell r="R678">
            <v>0</v>
          </cell>
          <cell r="S678">
            <v>0</v>
          </cell>
          <cell r="T678">
            <v>0</v>
          </cell>
          <cell r="U678">
            <v>0</v>
          </cell>
        </row>
        <row r="679">
          <cell r="R679">
            <v>0</v>
          </cell>
          <cell r="S679">
            <v>0</v>
          </cell>
          <cell r="T679">
            <v>0</v>
          </cell>
          <cell r="U679">
            <v>0</v>
          </cell>
        </row>
        <row r="680">
          <cell r="R680">
            <v>0</v>
          </cell>
          <cell r="S680">
            <v>0</v>
          </cell>
          <cell r="T680">
            <v>0</v>
          </cell>
          <cell r="U680">
            <v>0</v>
          </cell>
        </row>
        <row r="681">
          <cell r="R681">
            <v>0</v>
          </cell>
          <cell r="S681">
            <v>0</v>
          </cell>
          <cell r="T681">
            <v>0</v>
          </cell>
          <cell r="U681">
            <v>0</v>
          </cell>
        </row>
        <row r="682">
          <cell r="R682">
            <v>0</v>
          </cell>
          <cell r="S682">
            <v>0</v>
          </cell>
          <cell r="T682">
            <v>0</v>
          </cell>
          <cell r="U682">
            <v>0</v>
          </cell>
        </row>
        <row r="683"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R685">
            <v>0</v>
          </cell>
          <cell r="S685">
            <v>0</v>
          </cell>
          <cell r="T685">
            <v>0</v>
          </cell>
          <cell r="U685">
            <v>0</v>
          </cell>
        </row>
        <row r="686">
          <cell r="R686">
            <v>0</v>
          </cell>
          <cell r="S686">
            <v>0</v>
          </cell>
          <cell r="T686">
            <v>0</v>
          </cell>
          <cell r="U686">
            <v>0</v>
          </cell>
        </row>
        <row r="687">
          <cell r="R687">
            <v>0</v>
          </cell>
          <cell r="S687">
            <v>0</v>
          </cell>
          <cell r="T687">
            <v>0</v>
          </cell>
          <cell r="U687">
            <v>0</v>
          </cell>
        </row>
        <row r="688"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  <row r="690">
          <cell r="R690">
            <v>0</v>
          </cell>
          <cell r="S690">
            <v>0</v>
          </cell>
          <cell r="T690">
            <v>0</v>
          </cell>
          <cell r="U690">
            <v>0</v>
          </cell>
        </row>
        <row r="691">
          <cell r="R691">
            <v>0</v>
          </cell>
          <cell r="S691">
            <v>0</v>
          </cell>
          <cell r="T691">
            <v>0</v>
          </cell>
          <cell r="U691">
            <v>0</v>
          </cell>
        </row>
        <row r="692">
          <cell r="R692">
            <v>0</v>
          </cell>
          <cell r="S692">
            <v>0</v>
          </cell>
          <cell r="T692">
            <v>0</v>
          </cell>
          <cell r="U692">
            <v>0</v>
          </cell>
        </row>
        <row r="693">
          <cell r="R693">
            <v>0</v>
          </cell>
          <cell r="S693">
            <v>0</v>
          </cell>
          <cell r="T693">
            <v>0</v>
          </cell>
          <cell r="U693">
            <v>0</v>
          </cell>
        </row>
        <row r="694">
          <cell r="R694">
            <v>0</v>
          </cell>
          <cell r="S694">
            <v>0</v>
          </cell>
          <cell r="T694">
            <v>0</v>
          </cell>
          <cell r="U694">
            <v>0</v>
          </cell>
        </row>
        <row r="695">
          <cell r="R695">
            <v>0</v>
          </cell>
          <cell r="S695">
            <v>0</v>
          </cell>
          <cell r="T695">
            <v>0</v>
          </cell>
          <cell r="U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  <cell r="U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  <cell r="U697">
            <v>0</v>
          </cell>
        </row>
        <row r="698">
          <cell r="R698">
            <v>0</v>
          </cell>
          <cell r="S698">
            <v>0</v>
          </cell>
          <cell r="T698">
            <v>0</v>
          </cell>
          <cell r="U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  <cell r="U699">
            <v>0</v>
          </cell>
        </row>
        <row r="700">
          <cell r="R700">
            <v>0</v>
          </cell>
          <cell r="S700">
            <v>0</v>
          </cell>
          <cell r="T700">
            <v>0</v>
          </cell>
          <cell r="U700">
            <v>0</v>
          </cell>
        </row>
        <row r="701">
          <cell r="R701">
            <v>0</v>
          </cell>
          <cell r="S701">
            <v>0</v>
          </cell>
          <cell r="T701">
            <v>0</v>
          </cell>
          <cell r="U701">
            <v>0</v>
          </cell>
        </row>
        <row r="702">
          <cell r="R702">
            <v>0</v>
          </cell>
          <cell r="S702">
            <v>0</v>
          </cell>
          <cell r="T702">
            <v>0</v>
          </cell>
          <cell r="U702">
            <v>0</v>
          </cell>
        </row>
        <row r="703">
          <cell r="R703">
            <v>0</v>
          </cell>
          <cell r="S703">
            <v>0</v>
          </cell>
          <cell r="T703">
            <v>0</v>
          </cell>
          <cell r="U703">
            <v>0</v>
          </cell>
        </row>
        <row r="704">
          <cell r="R704">
            <v>0</v>
          </cell>
          <cell r="S704">
            <v>0</v>
          </cell>
          <cell r="T704">
            <v>0</v>
          </cell>
          <cell r="U704">
            <v>0</v>
          </cell>
        </row>
        <row r="705">
          <cell r="R705">
            <v>0</v>
          </cell>
          <cell r="S705">
            <v>0</v>
          </cell>
          <cell r="T705">
            <v>0</v>
          </cell>
          <cell r="U705">
            <v>0</v>
          </cell>
        </row>
        <row r="706">
          <cell r="R706">
            <v>0</v>
          </cell>
          <cell r="S706">
            <v>0</v>
          </cell>
          <cell r="T706">
            <v>0</v>
          </cell>
          <cell r="U706">
            <v>0</v>
          </cell>
        </row>
        <row r="707">
          <cell r="R707">
            <v>0</v>
          </cell>
          <cell r="S707">
            <v>0</v>
          </cell>
          <cell r="T707">
            <v>0</v>
          </cell>
          <cell r="U707">
            <v>0</v>
          </cell>
        </row>
        <row r="708">
          <cell r="R708">
            <v>0</v>
          </cell>
          <cell r="S708">
            <v>0</v>
          </cell>
          <cell r="T708">
            <v>0</v>
          </cell>
          <cell r="U708">
            <v>0</v>
          </cell>
        </row>
        <row r="709">
          <cell r="R709">
            <v>0</v>
          </cell>
          <cell r="S709">
            <v>0</v>
          </cell>
          <cell r="T709">
            <v>0</v>
          </cell>
          <cell r="U709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  <cell r="U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  <cell r="U711">
            <v>0</v>
          </cell>
        </row>
        <row r="712">
          <cell r="R712">
            <v>0</v>
          </cell>
          <cell r="S712">
            <v>0</v>
          </cell>
          <cell r="T712">
            <v>0</v>
          </cell>
          <cell r="U712">
            <v>0</v>
          </cell>
        </row>
        <row r="713">
          <cell r="R713">
            <v>0</v>
          </cell>
          <cell r="S713">
            <v>0</v>
          </cell>
          <cell r="T713">
            <v>0</v>
          </cell>
          <cell r="U713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  <cell r="U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  <cell r="U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  <cell r="U716">
            <v>0</v>
          </cell>
        </row>
        <row r="717">
          <cell r="R717">
            <v>0</v>
          </cell>
          <cell r="S717">
            <v>0</v>
          </cell>
          <cell r="T717">
            <v>0</v>
          </cell>
          <cell r="U717">
            <v>0</v>
          </cell>
        </row>
        <row r="718">
          <cell r="R718">
            <v>0</v>
          </cell>
          <cell r="S718">
            <v>0</v>
          </cell>
          <cell r="T718">
            <v>0</v>
          </cell>
          <cell r="U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  <cell r="U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  <cell r="U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  <cell r="U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  <cell r="U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  <cell r="U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  <cell r="U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  <cell r="U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  <cell r="U726">
            <v>0</v>
          </cell>
        </row>
        <row r="727">
          <cell r="R727">
            <v>0</v>
          </cell>
          <cell r="S727">
            <v>0</v>
          </cell>
          <cell r="T727">
            <v>0</v>
          </cell>
          <cell r="U727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  <cell r="U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  <cell r="U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  <cell r="U730">
            <v>0</v>
          </cell>
        </row>
        <row r="731">
          <cell r="R731">
            <v>0</v>
          </cell>
          <cell r="S731">
            <v>0</v>
          </cell>
          <cell r="T731">
            <v>0</v>
          </cell>
          <cell r="U731">
            <v>0</v>
          </cell>
        </row>
        <row r="732">
          <cell r="R732">
            <v>0</v>
          </cell>
          <cell r="S732">
            <v>0</v>
          </cell>
          <cell r="T732">
            <v>0</v>
          </cell>
          <cell r="U732">
            <v>0</v>
          </cell>
        </row>
        <row r="733">
          <cell r="R733">
            <v>0</v>
          </cell>
          <cell r="S733">
            <v>0</v>
          </cell>
          <cell r="T733">
            <v>0</v>
          </cell>
          <cell r="U733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  <cell r="U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  <cell r="U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  <cell r="U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  <cell r="U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  <cell r="U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  <cell r="U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  <cell r="U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  <cell r="U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  <cell r="U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  <cell r="U743">
            <v>0</v>
          </cell>
        </row>
        <row r="744">
          <cell r="R744">
            <v>0</v>
          </cell>
          <cell r="S744">
            <v>0</v>
          </cell>
          <cell r="T744">
            <v>0</v>
          </cell>
          <cell r="U744">
            <v>0</v>
          </cell>
        </row>
        <row r="745">
          <cell r="R745">
            <v>0</v>
          </cell>
          <cell r="S745">
            <v>0</v>
          </cell>
          <cell r="T745">
            <v>0</v>
          </cell>
          <cell r="U745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  <cell r="U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  <cell r="U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  <cell r="U748">
            <v>0</v>
          </cell>
        </row>
        <row r="749">
          <cell r="R749">
            <v>0</v>
          </cell>
          <cell r="S749">
            <v>0</v>
          </cell>
          <cell r="T749">
            <v>0</v>
          </cell>
          <cell r="U749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  <cell r="U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  <cell r="U751">
            <v>0</v>
          </cell>
        </row>
        <row r="752">
          <cell r="R752">
            <v>0</v>
          </cell>
          <cell r="S752">
            <v>0</v>
          </cell>
          <cell r="T752">
            <v>0</v>
          </cell>
          <cell r="U752">
            <v>0</v>
          </cell>
        </row>
        <row r="753">
          <cell r="R753">
            <v>0</v>
          </cell>
          <cell r="S753">
            <v>0</v>
          </cell>
          <cell r="T753">
            <v>0</v>
          </cell>
          <cell r="U753">
            <v>0</v>
          </cell>
        </row>
        <row r="754">
          <cell r="R754">
            <v>0</v>
          </cell>
          <cell r="S754">
            <v>0</v>
          </cell>
          <cell r="T754">
            <v>0</v>
          </cell>
          <cell r="U754">
            <v>0</v>
          </cell>
        </row>
        <row r="755">
          <cell r="R755">
            <v>0</v>
          </cell>
          <cell r="S755">
            <v>0</v>
          </cell>
          <cell r="T755">
            <v>0</v>
          </cell>
          <cell r="U755">
            <v>0</v>
          </cell>
        </row>
        <row r="756">
          <cell r="R756">
            <v>0</v>
          </cell>
          <cell r="S756">
            <v>0</v>
          </cell>
          <cell r="T756">
            <v>0</v>
          </cell>
          <cell r="U756">
            <v>0</v>
          </cell>
        </row>
        <row r="757">
          <cell r="R757">
            <v>0</v>
          </cell>
          <cell r="S757">
            <v>0</v>
          </cell>
          <cell r="T757">
            <v>0</v>
          </cell>
          <cell r="U757">
            <v>0</v>
          </cell>
        </row>
        <row r="758">
          <cell r="R758">
            <v>0</v>
          </cell>
          <cell r="S758">
            <v>0</v>
          </cell>
          <cell r="T758">
            <v>0</v>
          </cell>
          <cell r="U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  <cell r="U759">
            <v>0</v>
          </cell>
        </row>
        <row r="760">
          <cell r="R760">
            <v>0</v>
          </cell>
          <cell r="S760">
            <v>0</v>
          </cell>
          <cell r="T760">
            <v>0</v>
          </cell>
          <cell r="U760">
            <v>0</v>
          </cell>
        </row>
        <row r="761">
          <cell r="R761">
            <v>0</v>
          </cell>
          <cell r="S761">
            <v>0</v>
          </cell>
          <cell r="T761">
            <v>0</v>
          </cell>
          <cell r="U761">
            <v>0</v>
          </cell>
        </row>
        <row r="762">
          <cell r="R762">
            <v>0</v>
          </cell>
          <cell r="S762">
            <v>0</v>
          </cell>
          <cell r="T762">
            <v>0</v>
          </cell>
          <cell r="U762">
            <v>0</v>
          </cell>
        </row>
        <row r="763">
          <cell r="R763">
            <v>0</v>
          </cell>
          <cell r="S763">
            <v>0</v>
          </cell>
          <cell r="T763">
            <v>0</v>
          </cell>
          <cell r="U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  <cell r="U764">
            <v>0</v>
          </cell>
        </row>
        <row r="765">
          <cell r="R765">
            <v>0</v>
          </cell>
          <cell r="S765">
            <v>0</v>
          </cell>
          <cell r="T765">
            <v>0</v>
          </cell>
          <cell r="U765">
            <v>0</v>
          </cell>
        </row>
        <row r="766">
          <cell r="R766">
            <v>0</v>
          </cell>
          <cell r="S766">
            <v>0</v>
          </cell>
          <cell r="T766">
            <v>0</v>
          </cell>
          <cell r="U766">
            <v>0</v>
          </cell>
        </row>
        <row r="767">
          <cell r="R767">
            <v>0</v>
          </cell>
          <cell r="S767">
            <v>0</v>
          </cell>
          <cell r="T767">
            <v>0</v>
          </cell>
          <cell r="U767">
            <v>0</v>
          </cell>
        </row>
        <row r="768">
          <cell r="R768">
            <v>0</v>
          </cell>
          <cell r="S768">
            <v>0</v>
          </cell>
          <cell r="T768">
            <v>0</v>
          </cell>
          <cell r="U768">
            <v>0</v>
          </cell>
        </row>
        <row r="769">
          <cell r="R769">
            <v>0</v>
          </cell>
          <cell r="S769">
            <v>0</v>
          </cell>
          <cell r="T769">
            <v>0</v>
          </cell>
          <cell r="U769">
            <v>0</v>
          </cell>
        </row>
        <row r="770">
          <cell r="R770">
            <v>0</v>
          </cell>
          <cell r="S770">
            <v>0</v>
          </cell>
          <cell r="T770">
            <v>0</v>
          </cell>
          <cell r="U770">
            <v>0</v>
          </cell>
        </row>
        <row r="771">
          <cell r="R771">
            <v>0</v>
          </cell>
          <cell r="S771">
            <v>0</v>
          </cell>
          <cell r="T771">
            <v>0</v>
          </cell>
          <cell r="U771">
            <v>0</v>
          </cell>
        </row>
        <row r="772">
          <cell r="R772">
            <v>0</v>
          </cell>
          <cell r="S772">
            <v>0</v>
          </cell>
          <cell r="T772">
            <v>0</v>
          </cell>
          <cell r="U772">
            <v>0</v>
          </cell>
        </row>
        <row r="773">
          <cell r="R773">
            <v>0</v>
          </cell>
          <cell r="S773">
            <v>0</v>
          </cell>
          <cell r="T773">
            <v>0</v>
          </cell>
          <cell r="U773">
            <v>0</v>
          </cell>
        </row>
        <row r="774">
          <cell r="R774">
            <v>0</v>
          </cell>
          <cell r="S774">
            <v>0</v>
          </cell>
          <cell r="T774">
            <v>0</v>
          </cell>
          <cell r="U774">
            <v>0</v>
          </cell>
        </row>
        <row r="775">
          <cell r="R775">
            <v>0</v>
          </cell>
          <cell r="S775">
            <v>0</v>
          </cell>
          <cell r="T775">
            <v>0</v>
          </cell>
          <cell r="U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  <cell r="U776">
            <v>0</v>
          </cell>
        </row>
        <row r="777">
          <cell r="R777">
            <v>0</v>
          </cell>
          <cell r="S777">
            <v>0</v>
          </cell>
          <cell r="T777">
            <v>0</v>
          </cell>
          <cell r="U777">
            <v>0</v>
          </cell>
        </row>
        <row r="778">
          <cell r="R778">
            <v>0</v>
          </cell>
          <cell r="S778">
            <v>0</v>
          </cell>
          <cell r="T778">
            <v>0</v>
          </cell>
          <cell r="U778">
            <v>0</v>
          </cell>
        </row>
        <row r="779">
          <cell r="R779">
            <v>0</v>
          </cell>
          <cell r="S779">
            <v>0</v>
          </cell>
          <cell r="T779">
            <v>0</v>
          </cell>
          <cell r="U779">
            <v>0</v>
          </cell>
        </row>
        <row r="780">
          <cell r="R780">
            <v>0</v>
          </cell>
          <cell r="S780">
            <v>0</v>
          </cell>
          <cell r="T780">
            <v>0</v>
          </cell>
          <cell r="U780">
            <v>0</v>
          </cell>
        </row>
        <row r="781">
          <cell r="R781">
            <v>0</v>
          </cell>
          <cell r="S781">
            <v>0</v>
          </cell>
          <cell r="T781">
            <v>0</v>
          </cell>
          <cell r="U781">
            <v>0</v>
          </cell>
        </row>
        <row r="782">
          <cell r="R782">
            <v>0</v>
          </cell>
          <cell r="S782">
            <v>0</v>
          </cell>
          <cell r="T782">
            <v>0</v>
          </cell>
          <cell r="U782">
            <v>0</v>
          </cell>
        </row>
        <row r="783">
          <cell r="R783">
            <v>0</v>
          </cell>
          <cell r="S783">
            <v>0</v>
          </cell>
          <cell r="T783">
            <v>0</v>
          </cell>
          <cell r="U783">
            <v>0</v>
          </cell>
        </row>
        <row r="784">
          <cell r="R784">
            <v>0</v>
          </cell>
          <cell r="S784">
            <v>0</v>
          </cell>
          <cell r="T784">
            <v>0</v>
          </cell>
          <cell r="U784">
            <v>0</v>
          </cell>
        </row>
        <row r="785">
          <cell r="R785">
            <v>0</v>
          </cell>
          <cell r="S785">
            <v>0</v>
          </cell>
          <cell r="T785">
            <v>0</v>
          </cell>
          <cell r="U785">
            <v>0</v>
          </cell>
        </row>
        <row r="786">
          <cell r="R786">
            <v>0</v>
          </cell>
          <cell r="S786">
            <v>0</v>
          </cell>
          <cell r="T786">
            <v>0</v>
          </cell>
          <cell r="U786">
            <v>0</v>
          </cell>
        </row>
        <row r="787">
          <cell r="R787">
            <v>0</v>
          </cell>
          <cell r="S787">
            <v>0</v>
          </cell>
          <cell r="T787">
            <v>0</v>
          </cell>
          <cell r="U787">
            <v>0</v>
          </cell>
        </row>
        <row r="788">
          <cell r="R788">
            <v>0</v>
          </cell>
          <cell r="S788">
            <v>0</v>
          </cell>
          <cell r="T788">
            <v>0</v>
          </cell>
          <cell r="U788">
            <v>0</v>
          </cell>
        </row>
        <row r="789">
          <cell r="R789">
            <v>0</v>
          </cell>
          <cell r="S789">
            <v>0</v>
          </cell>
          <cell r="T789">
            <v>0</v>
          </cell>
          <cell r="U789">
            <v>0</v>
          </cell>
        </row>
        <row r="790">
          <cell r="R790">
            <v>0</v>
          </cell>
          <cell r="S790">
            <v>0</v>
          </cell>
          <cell r="T790">
            <v>0</v>
          </cell>
          <cell r="U790">
            <v>0</v>
          </cell>
        </row>
        <row r="791">
          <cell r="R791">
            <v>0</v>
          </cell>
          <cell r="S791">
            <v>0</v>
          </cell>
          <cell r="T791">
            <v>0</v>
          </cell>
          <cell r="U791">
            <v>0</v>
          </cell>
        </row>
        <row r="792">
          <cell r="R792">
            <v>0</v>
          </cell>
          <cell r="S792">
            <v>0</v>
          </cell>
          <cell r="T792">
            <v>0</v>
          </cell>
          <cell r="U792">
            <v>0</v>
          </cell>
        </row>
        <row r="793">
          <cell r="R793">
            <v>0</v>
          </cell>
          <cell r="S793">
            <v>0</v>
          </cell>
          <cell r="T793">
            <v>0</v>
          </cell>
          <cell r="U793">
            <v>0</v>
          </cell>
        </row>
        <row r="794">
          <cell r="R794">
            <v>0</v>
          </cell>
          <cell r="S794">
            <v>0</v>
          </cell>
          <cell r="T794">
            <v>0</v>
          </cell>
          <cell r="U794">
            <v>0</v>
          </cell>
        </row>
        <row r="795">
          <cell r="R795">
            <v>0</v>
          </cell>
          <cell r="S795">
            <v>0</v>
          </cell>
          <cell r="T795">
            <v>0</v>
          </cell>
          <cell r="U795">
            <v>0</v>
          </cell>
        </row>
        <row r="796">
          <cell r="R796">
            <v>0</v>
          </cell>
          <cell r="S796">
            <v>0</v>
          </cell>
          <cell r="T796">
            <v>0</v>
          </cell>
          <cell r="U796">
            <v>0</v>
          </cell>
        </row>
        <row r="797">
          <cell r="R797">
            <v>0</v>
          </cell>
          <cell r="S797">
            <v>0</v>
          </cell>
          <cell r="T797">
            <v>0</v>
          </cell>
          <cell r="U797">
            <v>0</v>
          </cell>
        </row>
        <row r="798">
          <cell r="R798">
            <v>0</v>
          </cell>
          <cell r="S798">
            <v>0</v>
          </cell>
          <cell r="T798">
            <v>0</v>
          </cell>
          <cell r="U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  <cell r="U799">
            <v>0</v>
          </cell>
        </row>
        <row r="800">
          <cell r="R800">
            <v>0</v>
          </cell>
          <cell r="S800">
            <v>0</v>
          </cell>
          <cell r="T800">
            <v>0</v>
          </cell>
          <cell r="U800">
            <v>0</v>
          </cell>
        </row>
        <row r="801">
          <cell r="R801">
            <v>0</v>
          </cell>
          <cell r="S801">
            <v>0</v>
          </cell>
          <cell r="T801">
            <v>0</v>
          </cell>
          <cell r="U801">
            <v>0</v>
          </cell>
        </row>
        <row r="802">
          <cell r="R802">
            <v>0</v>
          </cell>
          <cell r="S802">
            <v>0</v>
          </cell>
          <cell r="T802">
            <v>0</v>
          </cell>
          <cell r="U802">
            <v>0</v>
          </cell>
        </row>
        <row r="803">
          <cell r="R803">
            <v>0</v>
          </cell>
          <cell r="S803">
            <v>0</v>
          </cell>
          <cell r="T803">
            <v>0</v>
          </cell>
          <cell r="U803">
            <v>0</v>
          </cell>
        </row>
        <row r="804">
          <cell r="R804">
            <v>0</v>
          </cell>
          <cell r="S804">
            <v>0</v>
          </cell>
          <cell r="T804">
            <v>0</v>
          </cell>
          <cell r="U804">
            <v>0</v>
          </cell>
        </row>
        <row r="805">
          <cell r="R805">
            <v>0</v>
          </cell>
          <cell r="S805">
            <v>0</v>
          </cell>
          <cell r="T805">
            <v>0</v>
          </cell>
          <cell r="U805">
            <v>0</v>
          </cell>
        </row>
        <row r="806">
          <cell r="R806">
            <v>0</v>
          </cell>
          <cell r="S806">
            <v>0</v>
          </cell>
          <cell r="T806">
            <v>0</v>
          </cell>
          <cell r="U806">
            <v>0</v>
          </cell>
        </row>
        <row r="807">
          <cell r="R807">
            <v>0</v>
          </cell>
          <cell r="S807">
            <v>0</v>
          </cell>
          <cell r="T807">
            <v>0</v>
          </cell>
          <cell r="U807">
            <v>0</v>
          </cell>
        </row>
        <row r="808">
          <cell r="R808">
            <v>0</v>
          </cell>
          <cell r="S808">
            <v>0</v>
          </cell>
          <cell r="T808">
            <v>0</v>
          </cell>
          <cell r="U808">
            <v>0</v>
          </cell>
        </row>
        <row r="809">
          <cell r="R809">
            <v>0</v>
          </cell>
          <cell r="S809">
            <v>0</v>
          </cell>
          <cell r="T809">
            <v>0</v>
          </cell>
          <cell r="U809">
            <v>0</v>
          </cell>
        </row>
        <row r="810">
          <cell r="R810">
            <v>0</v>
          </cell>
          <cell r="S810">
            <v>0</v>
          </cell>
          <cell r="T810">
            <v>0</v>
          </cell>
          <cell r="U810">
            <v>0</v>
          </cell>
        </row>
        <row r="811">
          <cell r="R811">
            <v>0</v>
          </cell>
          <cell r="S811">
            <v>0</v>
          </cell>
          <cell r="T811">
            <v>0</v>
          </cell>
          <cell r="U811">
            <v>0</v>
          </cell>
        </row>
        <row r="812">
          <cell r="R812">
            <v>0</v>
          </cell>
          <cell r="S812">
            <v>0</v>
          </cell>
          <cell r="T812">
            <v>0</v>
          </cell>
          <cell r="U812">
            <v>0</v>
          </cell>
        </row>
        <row r="813">
          <cell r="R813">
            <v>0</v>
          </cell>
          <cell r="S813">
            <v>0</v>
          </cell>
          <cell r="T813">
            <v>0</v>
          </cell>
          <cell r="U813">
            <v>0</v>
          </cell>
        </row>
        <row r="814">
          <cell r="R814">
            <v>0</v>
          </cell>
          <cell r="S814">
            <v>0</v>
          </cell>
          <cell r="T814">
            <v>0</v>
          </cell>
          <cell r="U814">
            <v>0</v>
          </cell>
        </row>
        <row r="815">
          <cell r="R815">
            <v>0</v>
          </cell>
          <cell r="S815">
            <v>0</v>
          </cell>
          <cell r="T815">
            <v>0</v>
          </cell>
          <cell r="U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  <cell r="U816">
            <v>0</v>
          </cell>
        </row>
        <row r="817">
          <cell r="R817">
            <v>0</v>
          </cell>
          <cell r="S817">
            <v>0</v>
          </cell>
          <cell r="T817">
            <v>0</v>
          </cell>
          <cell r="U817">
            <v>0</v>
          </cell>
        </row>
        <row r="818">
          <cell r="R818">
            <v>0</v>
          </cell>
          <cell r="S818">
            <v>0</v>
          </cell>
          <cell r="T818">
            <v>0</v>
          </cell>
          <cell r="U818">
            <v>0</v>
          </cell>
        </row>
        <row r="819">
          <cell r="R819">
            <v>0</v>
          </cell>
          <cell r="S819">
            <v>0</v>
          </cell>
          <cell r="T819">
            <v>0</v>
          </cell>
          <cell r="U819">
            <v>0</v>
          </cell>
        </row>
        <row r="820">
          <cell r="R820">
            <v>0</v>
          </cell>
          <cell r="S820">
            <v>0</v>
          </cell>
          <cell r="T820">
            <v>0</v>
          </cell>
          <cell r="U820">
            <v>0</v>
          </cell>
        </row>
        <row r="821">
          <cell r="R821">
            <v>0</v>
          </cell>
          <cell r="S821">
            <v>0</v>
          </cell>
          <cell r="T821">
            <v>0</v>
          </cell>
          <cell r="U821">
            <v>0</v>
          </cell>
        </row>
        <row r="822">
          <cell r="R822">
            <v>0</v>
          </cell>
          <cell r="S822">
            <v>0</v>
          </cell>
          <cell r="T822">
            <v>0</v>
          </cell>
          <cell r="U822">
            <v>0</v>
          </cell>
        </row>
        <row r="823">
          <cell r="R823">
            <v>0</v>
          </cell>
          <cell r="S823">
            <v>0</v>
          </cell>
          <cell r="T823">
            <v>0</v>
          </cell>
          <cell r="U823">
            <v>0</v>
          </cell>
        </row>
        <row r="824">
          <cell r="R824">
            <v>0</v>
          </cell>
          <cell r="S824">
            <v>0</v>
          </cell>
          <cell r="T824">
            <v>0</v>
          </cell>
          <cell r="U824">
            <v>0</v>
          </cell>
        </row>
        <row r="825">
          <cell r="R825">
            <v>0</v>
          </cell>
          <cell r="S825">
            <v>0</v>
          </cell>
          <cell r="T825">
            <v>0</v>
          </cell>
          <cell r="U825">
            <v>0</v>
          </cell>
        </row>
        <row r="826">
          <cell r="R826">
            <v>0</v>
          </cell>
          <cell r="S826">
            <v>0</v>
          </cell>
          <cell r="T826">
            <v>0</v>
          </cell>
          <cell r="U826">
            <v>0</v>
          </cell>
        </row>
        <row r="827">
          <cell r="R827">
            <v>0</v>
          </cell>
          <cell r="S827">
            <v>0</v>
          </cell>
          <cell r="T827">
            <v>0</v>
          </cell>
          <cell r="U827">
            <v>0</v>
          </cell>
        </row>
        <row r="828">
          <cell r="R828">
            <v>0</v>
          </cell>
          <cell r="S828">
            <v>0</v>
          </cell>
          <cell r="T828">
            <v>0</v>
          </cell>
          <cell r="U828">
            <v>0</v>
          </cell>
        </row>
        <row r="829">
          <cell r="R829">
            <v>0</v>
          </cell>
          <cell r="S829">
            <v>0</v>
          </cell>
          <cell r="T829">
            <v>0</v>
          </cell>
          <cell r="U829">
            <v>0</v>
          </cell>
        </row>
        <row r="830">
          <cell r="R830">
            <v>0</v>
          </cell>
          <cell r="S830">
            <v>0</v>
          </cell>
          <cell r="T830">
            <v>0</v>
          </cell>
          <cell r="U830">
            <v>0</v>
          </cell>
        </row>
        <row r="831">
          <cell r="R831">
            <v>0</v>
          </cell>
          <cell r="S831">
            <v>0</v>
          </cell>
          <cell r="T831">
            <v>0</v>
          </cell>
          <cell r="U831">
            <v>0</v>
          </cell>
        </row>
        <row r="832">
          <cell r="R832">
            <v>0</v>
          </cell>
          <cell r="S832">
            <v>0</v>
          </cell>
          <cell r="T832">
            <v>0</v>
          </cell>
          <cell r="U832">
            <v>0</v>
          </cell>
        </row>
        <row r="833">
          <cell r="R833">
            <v>0</v>
          </cell>
          <cell r="S833">
            <v>0</v>
          </cell>
          <cell r="T833">
            <v>0</v>
          </cell>
          <cell r="U833">
            <v>0</v>
          </cell>
        </row>
        <row r="834">
          <cell r="R834">
            <v>0</v>
          </cell>
          <cell r="S834">
            <v>0</v>
          </cell>
          <cell r="T834">
            <v>0</v>
          </cell>
          <cell r="U834">
            <v>0</v>
          </cell>
        </row>
        <row r="835">
          <cell r="R835">
            <v>0</v>
          </cell>
          <cell r="S835">
            <v>0</v>
          </cell>
          <cell r="T835">
            <v>0</v>
          </cell>
          <cell r="U835">
            <v>0</v>
          </cell>
        </row>
        <row r="836">
          <cell r="R836">
            <v>0</v>
          </cell>
          <cell r="S836">
            <v>0</v>
          </cell>
          <cell r="T836">
            <v>0</v>
          </cell>
          <cell r="U836">
            <v>0</v>
          </cell>
        </row>
        <row r="837">
          <cell r="R837">
            <v>0</v>
          </cell>
          <cell r="S837">
            <v>0</v>
          </cell>
          <cell r="T837">
            <v>0</v>
          </cell>
          <cell r="U837">
            <v>0</v>
          </cell>
        </row>
        <row r="838">
          <cell r="R838">
            <v>0</v>
          </cell>
          <cell r="S838">
            <v>0</v>
          </cell>
          <cell r="T838">
            <v>0</v>
          </cell>
          <cell r="U838">
            <v>0</v>
          </cell>
        </row>
        <row r="839">
          <cell r="R839">
            <v>0</v>
          </cell>
          <cell r="S839">
            <v>0</v>
          </cell>
          <cell r="T839">
            <v>0</v>
          </cell>
          <cell r="U839">
            <v>0</v>
          </cell>
        </row>
        <row r="840">
          <cell r="R840">
            <v>0</v>
          </cell>
          <cell r="S840">
            <v>0</v>
          </cell>
          <cell r="T840">
            <v>0</v>
          </cell>
          <cell r="U840">
            <v>0</v>
          </cell>
        </row>
        <row r="841">
          <cell r="R841">
            <v>0</v>
          </cell>
          <cell r="S841">
            <v>0</v>
          </cell>
          <cell r="T841">
            <v>0</v>
          </cell>
          <cell r="U841">
            <v>0</v>
          </cell>
        </row>
        <row r="842">
          <cell r="R842">
            <v>0</v>
          </cell>
          <cell r="S842">
            <v>0</v>
          </cell>
          <cell r="T842">
            <v>0</v>
          </cell>
          <cell r="U842">
            <v>0</v>
          </cell>
        </row>
        <row r="843">
          <cell r="R843">
            <v>0</v>
          </cell>
          <cell r="S843">
            <v>0</v>
          </cell>
          <cell r="T843">
            <v>0</v>
          </cell>
          <cell r="U843">
            <v>0</v>
          </cell>
        </row>
        <row r="844">
          <cell r="R844">
            <v>0</v>
          </cell>
          <cell r="S844">
            <v>0</v>
          </cell>
          <cell r="T844">
            <v>0</v>
          </cell>
          <cell r="U844">
            <v>0</v>
          </cell>
        </row>
        <row r="845">
          <cell r="R845">
            <v>0</v>
          </cell>
          <cell r="S845">
            <v>0</v>
          </cell>
          <cell r="T845">
            <v>0</v>
          </cell>
          <cell r="U845">
            <v>0</v>
          </cell>
        </row>
        <row r="846">
          <cell r="R846">
            <v>0</v>
          </cell>
          <cell r="S846">
            <v>0</v>
          </cell>
          <cell r="T846">
            <v>0</v>
          </cell>
          <cell r="U846">
            <v>0</v>
          </cell>
        </row>
        <row r="847">
          <cell r="R847">
            <v>0</v>
          </cell>
          <cell r="S847">
            <v>0</v>
          </cell>
          <cell r="T847">
            <v>0</v>
          </cell>
          <cell r="U847">
            <v>0</v>
          </cell>
        </row>
        <row r="848">
          <cell r="R848">
            <v>0</v>
          </cell>
          <cell r="S848">
            <v>0</v>
          </cell>
          <cell r="T848">
            <v>0</v>
          </cell>
          <cell r="U848">
            <v>0</v>
          </cell>
        </row>
        <row r="849">
          <cell r="R849">
            <v>0</v>
          </cell>
          <cell r="S849">
            <v>0</v>
          </cell>
          <cell r="T849">
            <v>0</v>
          </cell>
          <cell r="U849">
            <v>0</v>
          </cell>
        </row>
        <row r="850">
          <cell r="R850">
            <v>0</v>
          </cell>
          <cell r="S850">
            <v>0</v>
          </cell>
          <cell r="T850">
            <v>0</v>
          </cell>
          <cell r="U850">
            <v>0</v>
          </cell>
        </row>
        <row r="851">
          <cell r="R851">
            <v>0</v>
          </cell>
          <cell r="S851">
            <v>0</v>
          </cell>
          <cell r="T851">
            <v>0</v>
          </cell>
          <cell r="U851">
            <v>0</v>
          </cell>
        </row>
        <row r="852">
          <cell r="R852">
            <v>0</v>
          </cell>
          <cell r="S852">
            <v>0</v>
          </cell>
          <cell r="T852">
            <v>0</v>
          </cell>
          <cell r="U852">
            <v>0</v>
          </cell>
        </row>
        <row r="853">
          <cell r="R853">
            <v>0</v>
          </cell>
          <cell r="S853">
            <v>0</v>
          </cell>
          <cell r="T853">
            <v>0</v>
          </cell>
          <cell r="U853">
            <v>0</v>
          </cell>
        </row>
        <row r="854">
          <cell r="R854">
            <v>0</v>
          </cell>
          <cell r="S854">
            <v>0</v>
          </cell>
          <cell r="T854">
            <v>0</v>
          </cell>
          <cell r="U854">
            <v>0</v>
          </cell>
        </row>
        <row r="855">
          <cell r="R855">
            <v>0</v>
          </cell>
          <cell r="S855">
            <v>0</v>
          </cell>
          <cell r="T855">
            <v>0</v>
          </cell>
          <cell r="U855">
            <v>0</v>
          </cell>
        </row>
        <row r="856">
          <cell r="R856">
            <v>0</v>
          </cell>
          <cell r="S856">
            <v>0</v>
          </cell>
          <cell r="T856">
            <v>0</v>
          </cell>
          <cell r="U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  <cell r="U857">
            <v>0</v>
          </cell>
        </row>
        <row r="858">
          <cell r="R858">
            <v>0</v>
          </cell>
          <cell r="S858">
            <v>0</v>
          </cell>
          <cell r="T858">
            <v>0</v>
          </cell>
          <cell r="U858">
            <v>0</v>
          </cell>
        </row>
        <row r="859">
          <cell r="R859">
            <v>0</v>
          </cell>
          <cell r="S859">
            <v>0</v>
          </cell>
          <cell r="T859">
            <v>0</v>
          </cell>
          <cell r="U859">
            <v>0</v>
          </cell>
        </row>
        <row r="860">
          <cell r="R860">
            <v>0</v>
          </cell>
          <cell r="S860">
            <v>0</v>
          </cell>
          <cell r="T860">
            <v>0</v>
          </cell>
          <cell r="U860">
            <v>0</v>
          </cell>
        </row>
        <row r="861">
          <cell r="R861">
            <v>0</v>
          </cell>
          <cell r="S861">
            <v>0</v>
          </cell>
          <cell r="T861">
            <v>0</v>
          </cell>
          <cell r="U861">
            <v>0</v>
          </cell>
        </row>
        <row r="862">
          <cell r="R862">
            <v>0</v>
          </cell>
          <cell r="S862">
            <v>0</v>
          </cell>
          <cell r="T862">
            <v>0</v>
          </cell>
          <cell r="U862">
            <v>0</v>
          </cell>
        </row>
        <row r="863">
          <cell r="R863">
            <v>0</v>
          </cell>
          <cell r="S863">
            <v>0</v>
          </cell>
          <cell r="T863">
            <v>0</v>
          </cell>
          <cell r="U863">
            <v>0</v>
          </cell>
        </row>
        <row r="864">
          <cell r="R864">
            <v>0</v>
          </cell>
          <cell r="S864">
            <v>0</v>
          </cell>
          <cell r="T864">
            <v>0</v>
          </cell>
          <cell r="U864">
            <v>0</v>
          </cell>
        </row>
        <row r="865">
          <cell r="R865">
            <v>0</v>
          </cell>
          <cell r="S865">
            <v>0</v>
          </cell>
          <cell r="T865">
            <v>0</v>
          </cell>
          <cell r="U865">
            <v>0</v>
          </cell>
        </row>
        <row r="866">
          <cell r="R866">
            <v>0</v>
          </cell>
          <cell r="S866">
            <v>0</v>
          </cell>
          <cell r="T866">
            <v>0</v>
          </cell>
          <cell r="U866">
            <v>0</v>
          </cell>
        </row>
        <row r="867">
          <cell r="R867">
            <v>0</v>
          </cell>
          <cell r="S867">
            <v>0</v>
          </cell>
          <cell r="T867">
            <v>0</v>
          </cell>
          <cell r="U867">
            <v>0</v>
          </cell>
        </row>
        <row r="868">
          <cell r="R868">
            <v>0</v>
          </cell>
          <cell r="S868">
            <v>0</v>
          </cell>
          <cell r="T868">
            <v>0</v>
          </cell>
          <cell r="U868">
            <v>0</v>
          </cell>
        </row>
        <row r="869">
          <cell r="R869">
            <v>0</v>
          </cell>
          <cell r="S869">
            <v>0</v>
          </cell>
          <cell r="T869">
            <v>0</v>
          </cell>
          <cell r="U869">
            <v>0</v>
          </cell>
        </row>
        <row r="870">
          <cell r="R870">
            <v>0</v>
          </cell>
          <cell r="S870">
            <v>0</v>
          </cell>
          <cell r="T870">
            <v>0</v>
          </cell>
          <cell r="U870">
            <v>0</v>
          </cell>
        </row>
        <row r="871">
          <cell r="R871">
            <v>0</v>
          </cell>
          <cell r="S871">
            <v>0</v>
          </cell>
          <cell r="T871">
            <v>0</v>
          </cell>
          <cell r="U871">
            <v>0</v>
          </cell>
        </row>
        <row r="872">
          <cell r="R872">
            <v>0</v>
          </cell>
          <cell r="S872">
            <v>0</v>
          </cell>
          <cell r="T872">
            <v>0</v>
          </cell>
          <cell r="U872">
            <v>0</v>
          </cell>
        </row>
        <row r="873">
          <cell r="R873">
            <v>0</v>
          </cell>
          <cell r="S873">
            <v>0</v>
          </cell>
          <cell r="T873">
            <v>0</v>
          </cell>
          <cell r="U873">
            <v>0</v>
          </cell>
        </row>
        <row r="874">
          <cell r="R874">
            <v>0</v>
          </cell>
          <cell r="S874">
            <v>0</v>
          </cell>
          <cell r="T874">
            <v>0</v>
          </cell>
          <cell r="U874">
            <v>0</v>
          </cell>
        </row>
        <row r="875">
          <cell r="R875">
            <v>0</v>
          </cell>
          <cell r="S875">
            <v>0</v>
          </cell>
          <cell r="T875">
            <v>0</v>
          </cell>
          <cell r="U875">
            <v>0</v>
          </cell>
        </row>
        <row r="876">
          <cell r="R876">
            <v>0</v>
          </cell>
          <cell r="S876">
            <v>0</v>
          </cell>
          <cell r="T876">
            <v>0</v>
          </cell>
          <cell r="U876">
            <v>0</v>
          </cell>
        </row>
        <row r="877">
          <cell r="R877">
            <v>0</v>
          </cell>
          <cell r="S877">
            <v>0</v>
          </cell>
          <cell r="T877">
            <v>0</v>
          </cell>
          <cell r="U877">
            <v>0</v>
          </cell>
        </row>
        <row r="878">
          <cell r="R878">
            <v>0</v>
          </cell>
          <cell r="S878">
            <v>0</v>
          </cell>
          <cell r="T878">
            <v>0</v>
          </cell>
          <cell r="U878">
            <v>0</v>
          </cell>
        </row>
        <row r="879">
          <cell r="R879">
            <v>0</v>
          </cell>
          <cell r="S879">
            <v>0</v>
          </cell>
          <cell r="T879">
            <v>0</v>
          </cell>
          <cell r="U879">
            <v>0</v>
          </cell>
        </row>
        <row r="880">
          <cell r="R880">
            <v>0</v>
          </cell>
          <cell r="S880">
            <v>0</v>
          </cell>
          <cell r="T880">
            <v>0</v>
          </cell>
          <cell r="U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  <cell r="U881">
            <v>0</v>
          </cell>
        </row>
        <row r="882">
          <cell r="R882">
            <v>0</v>
          </cell>
          <cell r="S882">
            <v>0</v>
          </cell>
          <cell r="T882">
            <v>0</v>
          </cell>
          <cell r="U882">
            <v>0</v>
          </cell>
        </row>
        <row r="883">
          <cell r="R883">
            <v>0</v>
          </cell>
          <cell r="S883">
            <v>0</v>
          </cell>
          <cell r="T883">
            <v>0</v>
          </cell>
          <cell r="U883">
            <v>0</v>
          </cell>
        </row>
        <row r="884">
          <cell r="R884">
            <v>0</v>
          </cell>
          <cell r="S884">
            <v>0</v>
          </cell>
          <cell r="T884">
            <v>0</v>
          </cell>
          <cell r="U884">
            <v>0</v>
          </cell>
        </row>
        <row r="885">
          <cell r="R885">
            <v>0</v>
          </cell>
          <cell r="S885">
            <v>0</v>
          </cell>
          <cell r="T885">
            <v>0</v>
          </cell>
          <cell r="U885">
            <v>0</v>
          </cell>
        </row>
        <row r="886">
          <cell r="R886">
            <v>0</v>
          </cell>
          <cell r="S886">
            <v>0</v>
          </cell>
          <cell r="T886">
            <v>0</v>
          </cell>
          <cell r="U886">
            <v>0</v>
          </cell>
        </row>
        <row r="887">
          <cell r="R887">
            <v>0</v>
          </cell>
          <cell r="S887">
            <v>0</v>
          </cell>
          <cell r="T887">
            <v>0</v>
          </cell>
          <cell r="U887">
            <v>0</v>
          </cell>
        </row>
        <row r="888">
          <cell r="R888">
            <v>0</v>
          </cell>
          <cell r="S888">
            <v>0</v>
          </cell>
          <cell r="T888">
            <v>0</v>
          </cell>
          <cell r="U888">
            <v>0</v>
          </cell>
        </row>
        <row r="889">
          <cell r="R889">
            <v>0</v>
          </cell>
          <cell r="S889">
            <v>0</v>
          </cell>
          <cell r="T889">
            <v>0</v>
          </cell>
          <cell r="U889">
            <v>0</v>
          </cell>
        </row>
        <row r="890">
          <cell r="R890">
            <v>0</v>
          </cell>
          <cell r="S890">
            <v>0</v>
          </cell>
          <cell r="T890">
            <v>0</v>
          </cell>
          <cell r="U890">
            <v>0</v>
          </cell>
        </row>
        <row r="891">
          <cell r="R891">
            <v>0</v>
          </cell>
          <cell r="S891">
            <v>0</v>
          </cell>
          <cell r="T891">
            <v>0</v>
          </cell>
          <cell r="U891">
            <v>0</v>
          </cell>
        </row>
        <row r="892">
          <cell r="R892">
            <v>0</v>
          </cell>
          <cell r="S892">
            <v>0</v>
          </cell>
          <cell r="T892">
            <v>0</v>
          </cell>
          <cell r="U892">
            <v>0</v>
          </cell>
        </row>
        <row r="893">
          <cell r="R893">
            <v>0</v>
          </cell>
          <cell r="S893">
            <v>0</v>
          </cell>
          <cell r="T893">
            <v>0</v>
          </cell>
          <cell r="U893">
            <v>0</v>
          </cell>
        </row>
        <row r="894">
          <cell r="R894">
            <v>0</v>
          </cell>
          <cell r="S894">
            <v>0</v>
          </cell>
          <cell r="T894">
            <v>0</v>
          </cell>
          <cell r="U894">
            <v>0</v>
          </cell>
        </row>
        <row r="895">
          <cell r="R895">
            <v>0</v>
          </cell>
          <cell r="S895">
            <v>0</v>
          </cell>
          <cell r="T895">
            <v>0</v>
          </cell>
          <cell r="U895">
            <v>0</v>
          </cell>
        </row>
        <row r="896">
          <cell r="R896">
            <v>0</v>
          </cell>
          <cell r="S896">
            <v>0</v>
          </cell>
          <cell r="T896">
            <v>0</v>
          </cell>
          <cell r="U896">
            <v>0</v>
          </cell>
        </row>
        <row r="897">
          <cell r="R897">
            <v>0</v>
          </cell>
          <cell r="S897">
            <v>0</v>
          </cell>
          <cell r="T897">
            <v>0</v>
          </cell>
          <cell r="U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  <cell r="U898">
            <v>0</v>
          </cell>
        </row>
        <row r="899">
          <cell r="R899">
            <v>0</v>
          </cell>
          <cell r="S899">
            <v>0</v>
          </cell>
          <cell r="T899">
            <v>0</v>
          </cell>
          <cell r="U899">
            <v>0</v>
          </cell>
        </row>
        <row r="900">
          <cell r="R900">
            <v>0</v>
          </cell>
          <cell r="S900">
            <v>0</v>
          </cell>
          <cell r="T900">
            <v>0</v>
          </cell>
          <cell r="U900">
            <v>0</v>
          </cell>
        </row>
        <row r="901">
          <cell r="R901">
            <v>0</v>
          </cell>
          <cell r="S901">
            <v>0</v>
          </cell>
          <cell r="T901">
            <v>0</v>
          </cell>
          <cell r="U901">
            <v>0</v>
          </cell>
        </row>
        <row r="902">
          <cell r="R902">
            <v>0</v>
          </cell>
          <cell r="S902">
            <v>0</v>
          </cell>
          <cell r="T902">
            <v>0</v>
          </cell>
          <cell r="U902">
            <v>0</v>
          </cell>
        </row>
        <row r="903">
          <cell r="R903">
            <v>0</v>
          </cell>
          <cell r="S903">
            <v>0</v>
          </cell>
          <cell r="T903">
            <v>0</v>
          </cell>
          <cell r="U903">
            <v>0</v>
          </cell>
        </row>
        <row r="904">
          <cell r="R904">
            <v>0</v>
          </cell>
          <cell r="S904">
            <v>0</v>
          </cell>
          <cell r="T904">
            <v>0</v>
          </cell>
          <cell r="U904">
            <v>0</v>
          </cell>
        </row>
        <row r="905">
          <cell r="R905">
            <v>0</v>
          </cell>
          <cell r="S905">
            <v>0</v>
          </cell>
          <cell r="T905">
            <v>0</v>
          </cell>
          <cell r="U905">
            <v>0</v>
          </cell>
        </row>
        <row r="906">
          <cell r="R906">
            <v>0</v>
          </cell>
          <cell r="S906">
            <v>0</v>
          </cell>
          <cell r="T906">
            <v>0</v>
          </cell>
          <cell r="U906">
            <v>0</v>
          </cell>
        </row>
        <row r="907">
          <cell r="R907">
            <v>0</v>
          </cell>
          <cell r="S907">
            <v>0</v>
          </cell>
          <cell r="T907">
            <v>0</v>
          </cell>
          <cell r="U907">
            <v>0</v>
          </cell>
        </row>
        <row r="908">
          <cell r="R908">
            <v>0</v>
          </cell>
          <cell r="S908">
            <v>0</v>
          </cell>
          <cell r="T908">
            <v>0</v>
          </cell>
          <cell r="U908">
            <v>0</v>
          </cell>
        </row>
        <row r="909">
          <cell r="R909">
            <v>0</v>
          </cell>
          <cell r="S909">
            <v>0</v>
          </cell>
          <cell r="T909">
            <v>0</v>
          </cell>
          <cell r="U909">
            <v>0</v>
          </cell>
        </row>
        <row r="910">
          <cell r="R910">
            <v>0</v>
          </cell>
          <cell r="S910">
            <v>0</v>
          </cell>
          <cell r="T910">
            <v>0</v>
          </cell>
          <cell r="U910">
            <v>0</v>
          </cell>
        </row>
        <row r="911">
          <cell r="R911">
            <v>0</v>
          </cell>
          <cell r="S911">
            <v>0</v>
          </cell>
          <cell r="T911">
            <v>0</v>
          </cell>
          <cell r="U911">
            <v>0</v>
          </cell>
        </row>
        <row r="912">
          <cell r="R912">
            <v>0</v>
          </cell>
          <cell r="S912">
            <v>0</v>
          </cell>
          <cell r="T912">
            <v>0</v>
          </cell>
          <cell r="U912">
            <v>0</v>
          </cell>
        </row>
        <row r="913">
          <cell r="R913">
            <v>0</v>
          </cell>
          <cell r="S913">
            <v>0</v>
          </cell>
          <cell r="T913">
            <v>0</v>
          </cell>
          <cell r="U913">
            <v>0</v>
          </cell>
        </row>
        <row r="914">
          <cell r="R914">
            <v>0</v>
          </cell>
          <cell r="S914">
            <v>0</v>
          </cell>
          <cell r="T914">
            <v>0</v>
          </cell>
          <cell r="U914">
            <v>0</v>
          </cell>
        </row>
        <row r="915">
          <cell r="R915">
            <v>0</v>
          </cell>
          <cell r="S915">
            <v>0</v>
          </cell>
          <cell r="T915">
            <v>0</v>
          </cell>
          <cell r="U915">
            <v>0</v>
          </cell>
        </row>
        <row r="916">
          <cell r="R916">
            <v>0</v>
          </cell>
          <cell r="S916">
            <v>0</v>
          </cell>
          <cell r="T916">
            <v>0</v>
          </cell>
          <cell r="U916">
            <v>0</v>
          </cell>
        </row>
        <row r="917">
          <cell r="R917">
            <v>0</v>
          </cell>
          <cell r="S917">
            <v>0</v>
          </cell>
          <cell r="T917">
            <v>0</v>
          </cell>
          <cell r="U917">
            <v>0</v>
          </cell>
        </row>
        <row r="918">
          <cell r="R918">
            <v>0</v>
          </cell>
          <cell r="S918">
            <v>0</v>
          </cell>
          <cell r="T918">
            <v>0</v>
          </cell>
          <cell r="U918">
            <v>0</v>
          </cell>
        </row>
        <row r="919">
          <cell r="R919">
            <v>0</v>
          </cell>
          <cell r="S919">
            <v>0</v>
          </cell>
          <cell r="T919">
            <v>0</v>
          </cell>
          <cell r="U919">
            <v>0</v>
          </cell>
        </row>
        <row r="920">
          <cell r="R920">
            <v>0</v>
          </cell>
          <cell r="S920">
            <v>0</v>
          </cell>
          <cell r="T920">
            <v>0</v>
          </cell>
          <cell r="U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  <cell r="U921">
            <v>0</v>
          </cell>
        </row>
        <row r="922">
          <cell r="R922">
            <v>0</v>
          </cell>
          <cell r="S922">
            <v>0</v>
          </cell>
          <cell r="T922">
            <v>0</v>
          </cell>
          <cell r="U922">
            <v>0</v>
          </cell>
        </row>
        <row r="923">
          <cell r="R923">
            <v>0</v>
          </cell>
          <cell r="S923">
            <v>0</v>
          </cell>
          <cell r="T923">
            <v>0</v>
          </cell>
          <cell r="U923">
            <v>0</v>
          </cell>
        </row>
        <row r="924">
          <cell r="R924">
            <v>0</v>
          </cell>
          <cell r="S924">
            <v>0</v>
          </cell>
          <cell r="T924">
            <v>0</v>
          </cell>
          <cell r="U924">
            <v>0</v>
          </cell>
        </row>
        <row r="925">
          <cell r="R925">
            <v>0</v>
          </cell>
          <cell r="S925">
            <v>0</v>
          </cell>
          <cell r="T925">
            <v>0</v>
          </cell>
          <cell r="U925">
            <v>0</v>
          </cell>
        </row>
        <row r="926">
          <cell r="R926">
            <v>0</v>
          </cell>
          <cell r="S926">
            <v>0</v>
          </cell>
          <cell r="T926">
            <v>0</v>
          </cell>
          <cell r="U926">
            <v>0</v>
          </cell>
        </row>
        <row r="927">
          <cell r="R927">
            <v>0</v>
          </cell>
          <cell r="S927">
            <v>0</v>
          </cell>
          <cell r="T927">
            <v>0</v>
          </cell>
          <cell r="U927">
            <v>0</v>
          </cell>
        </row>
        <row r="928">
          <cell r="R928">
            <v>0</v>
          </cell>
          <cell r="S928">
            <v>0</v>
          </cell>
          <cell r="T928">
            <v>0</v>
          </cell>
          <cell r="U928">
            <v>0</v>
          </cell>
        </row>
        <row r="929">
          <cell r="R929">
            <v>0</v>
          </cell>
          <cell r="S929">
            <v>0</v>
          </cell>
          <cell r="T929">
            <v>0</v>
          </cell>
          <cell r="U929">
            <v>0</v>
          </cell>
        </row>
        <row r="930">
          <cell r="R930">
            <v>0</v>
          </cell>
          <cell r="S930">
            <v>0</v>
          </cell>
          <cell r="T930">
            <v>0</v>
          </cell>
          <cell r="U930">
            <v>0</v>
          </cell>
        </row>
        <row r="931">
          <cell r="R931">
            <v>0</v>
          </cell>
          <cell r="S931">
            <v>0</v>
          </cell>
          <cell r="T931">
            <v>0</v>
          </cell>
          <cell r="U931">
            <v>0</v>
          </cell>
        </row>
        <row r="932">
          <cell r="R932">
            <v>0</v>
          </cell>
          <cell r="S932">
            <v>0</v>
          </cell>
          <cell r="T932">
            <v>0</v>
          </cell>
          <cell r="U932">
            <v>0</v>
          </cell>
        </row>
        <row r="933">
          <cell r="R933">
            <v>0</v>
          </cell>
          <cell r="S933">
            <v>0</v>
          </cell>
          <cell r="T933">
            <v>0</v>
          </cell>
          <cell r="U933">
            <v>0</v>
          </cell>
        </row>
        <row r="934">
          <cell r="R934">
            <v>0</v>
          </cell>
          <cell r="S934">
            <v>0</v>
          </cell>
          <cell r="T934">
            <v>0</v>
          </cell>
          <cell r="U934">
            <v>0</v>
          </cell>
        </row>
        <row r="935">
          <cell r="R935">
            <v>0</v>
          </cell>
          <cell r="S935">
            <v>0</v>
          </cell>
          <cell r="T935">
            <v>0</v>
          </cell>
          <cell r="U935">
            <v>0</v>
          </cell>
        </row>
        <row r="936">
          <cell r="R936">
            <v>0</v>
          </cell>
          <cell r="S936">
            <v>0</v>
          </cell>
          <cell r="T936">
            <v>0</v>
          </cell>
          <cell r="U936">
            <v>0</v>
          </cell>
        </row>
        <row r="937">
          <cell r="R937">
            <v>0</v>
          </cell>
          <cell r="S937">
            <v>0</v>
          </cell>
          <cell r="T937">
            <v>0</v>
          </cell>
          <cell r="U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  <cell r="U938">
            <v>0</v>
          </cell>
        </row>
        <row r="939">
          <cell r="R939">
            <v>0</v>
          </cell>
          <cell r="S939">
            <v>0</v>
          </cell>
          <cell r="T939">
            <v>0</v>
          </cell>
          <cell r="U939">
            <v>0</v>
          </cell>
        </row>
        <row r="940">
          <cell r="R940">
            <v>0</v>
          </cell>
          <cell r="S940">
            <v>0</v>
          </cell>
          <cell r="T940">
            <v>0</v>
          </cell>
          <cell r="U940">
            <v>0</v>
          </cell>
        </row>
        <row r="941">
          <cell r="R941">
            <v>0</v>
          </cell>
          <cell r="S941">
            <v>0</v>
          </cell>
          <cell r="T941">
            <v>0</v>
          </cell>
          <cell r="U941">
            <v>0</v>
          </cell>
        </row>
        <row r="942">
          <cell r="R942">
            <v>0</v>
          </cell>
          <cell r="S942">
            <v>0</v>
          </cell>
          <cell r="T942">
            <v>0</v>
          </cell>
          <cell r="U942">
            <v>0</v>
          </cell>
        </row>
        <row r="943">
          <cell r="R943">
            <v>0</v>
          </cell>
          <cell r="S943">
            <v>0</v>
          </cell>
          <cell r="T943">
            <v>0</v>
          </cell>
          <cell r="U943">
            <v>0</v>
          </cell>
        </row>
        <row r="944">
          <cell r="R944">
            <v>0</v>
          </cell>
          <cell r="S944">
            <v>0</v>
          </cell>
          <cell r="T944">
            <v>0</v>
          </cell>
          <cell r="U944">
            <v>0</v>
          </cell>
        </row>
        <row r="945">
          <cell r="R945">
            <v>0</v>
          </cell>
          <cell r="S945">
            <v>0</v>
          </cell>
          <cell r="T945">
            <v>0</v>
          </cell>
          <cell r="U945">
            <v>0</v>
          </cell>
        </row>
        <row r="946">
          <cell r="R946">
            <v>0</v>
          </cell>
          <cell r="S946">
            <v>0</v>
          </cell>
          <cell r="T946">
            <v>0</v>
          </cell>
          <cell r="U946">
            <v>0</v>
          </cell>
        </row>
        <row r="947">
          <cell r="R947">
            <v>0</v>
          </cell>
          <cell r="S947">
            <v>0</v>
          </cell>
          <cell r="T947">
            <v>0</v>
          </cell>
          <cell r="U947">
            <v>0</v>
          </cell>
        </row>
        <row r="948">
          <cell r="R948">
            <v>0</v>
          </cell>
          <cell r="S948">
            <v>0</v>
          </cell>
          <cell r="T948">
            <v>0</v>
          </cell>
          <cell r="U948">
            <v>0</v>
          </cell>
        </row>
        <row r="949">
          <cell r="R949">
            <v>0</v>
          </cell>
          <cell r="S949">
            <v>0</v>
          </cell>
          <cell r="T949">
            <v>0</v>
          </cell>
          <cell r="U949">
            <v>0</v>
          </cell>
        </row>
        <row r="950">
          <cell r="R950">
            <v>0</v>
          </cell>
          <cell r="S950">
            <v>0</v>
          </cell>
          <cell r="T950">
            <v>0</v>
          </cell>
          <cell r="U950">
            <v>0</v>
          </cell>
        </row>
        <row r="951">
          <cell r="R951">
            <v>0</v>
          </cell>
          <cell r="S951">
            <v>0</v>
          </cell>
          <cell r="T951">
            <v>0</v>
          </cell>
          <cell r="U951">
            <v>0</v>
          </cell>
        </row>
        <row r="952">
          <cell r="R952">
            <v>0</v>
          </cell>
          <cell r="S952">
            <v>0</v>
          </cell>
          <cell r="T952">
            <v>0</v>
          </cell>
          <cell r="U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  <cell r="U953">
            <v>0</v>
          </cell>
        </row>
        <row r="954">
          <cell r="R954">
            <v>0</v>
          </cell>
          <cell r="S954">
            <v>0</v>
          </cell>
          <cell r="T954">
            <v>0</v>
          </cell>
          <cell r="U954">
            <v>0</v>
          </cell>
        </row>
        <row r="955">
          <cell r="R955">
            <v>0</v>
          </cell>
          <cell r="S955">
            <v>0</v>
          </cell>
          <cell r="T955">
            <v>0</v>
          </cell>
          <cell r="U955">
            <v>0</v>
          </cell>
        </row>
        <row r="956">
          <cell r="R956">
            <v>0</v>
          </cell>
          <cell r="S956">
            <v>0</v>
          </cell>
          <cell r="T956">
            <v>0</v>
          </cell>
          <cell r="U956">
            <v>0</v>
          </cell>
        </row>
        <row r="957">
          <cell r="R957">
            <v>0</v>
          </cell>
          <cell r="S957">
            <v>0</v>
          </cell>
          <cell r="T957">
            <v>0</v>
          </cell>
          <cell r="U957">
            <v>0</v>
          </cell>
        </row>
        <row r="958">
          <cell r="R958">
            <v>0</v>
          </cell>
          <cell r="S958">
            <v>0</v>
          </cell>
          <cell r="T958">
            <v>0</v>
          </cell>
          <cell r="U958">
            <v>0</v>
          </cell>
        </row>
        <row r="959">
          <cell r="R959">
            <v>0</v>
          </cell>
          <cell r="S959">
            <v>0</v>
          </cell>
          <cell r="T959">
            <v>0</v>
          </cell>
          <cell r="U959">
            <v>0</v>
          </cell>
        </row>
        <row r="960">
          <cell r="R960">
            <v>0</v>
          </cell>
          <cell r="S960">
            <v>0</v>
          </cell>
          <cell r="T960">
            <v>0</v>
          </cell>
          <cell r="U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  <cell r="U961">
            <v>0</v>
          </cell>
        </row>
        <row r="962">
          <cell r="R962">
            <v>0</v>
          </cell>
          <cell r="S962">
            <v>0</v>
          </cell>
          <cell r="T962">
            <v>0</v>
          </cell>
          <cell r="U962">
            <v>0</v>
          </cell>
        </row>
        <row r="963">
          <cell r="R963">
            <v>0</v>
          </cell>
          <cell r="S963">
            <v>0</v>
          </cell>
          <cell r="T963">
            <v>0</v>
          </cell>
          <cell r="U963">
            <v>0</v>
          </cell>
        </row>
        <row r="964">
          <cell r="R964">
            <v>0</v>
          </cell>
          <cell r="S964">
            <v>0</v>
          </cell>
          <cell r="T964">
            <v>0</v>
          </cell>
          <cell r="U964">
            <v>0</v>
          </cell>
        </row>
        <row r="965">
          <cell r="R965">
            <v>0</v>
          </cell>
          <cell r="S965">
            <v>0</v>
          </cell>
          <cell r="T965">
            <v>0</v>
          </cell>
          <cell r="U965">
            <v>0</v>
          </cell>
        </row>
        <row r="966">
          <cell r="R966">
            <v>0</v>
          </cell>
          <cell r="S966">
            <v>0</v>
          </cell>
          <cell r="T966">
            <v>0</v>
          </cell>
          <cell r="U966">
            <v>0</v>
          </cell>
        </row>
        <row r="967">
          <cell r="R967">
            <v>0</v>
          </cell>
          <cell r="S967">
            <v>0</v>
          </cell>
          <cell r="T967">
            <v>0</v>
          </cell>
          <cell r="U967">
            <v>0</v>
          </cell>
        </row>
        <row r="968">
          <cell r="R968">
            <v>0</v>
          </cell>
          <cell r="S968">
            <v>0</v>
          </cell>
          <cell r="T968">
            <v>0</v>
          </cell>
          <cell r="U968">
            <v>0</v>
          </cell>
        </row>
        <row r="969">
          <cell r="R969">
            <v>0</v>
          </cell>
          <cell r="S969">
            <v>0</v>
          </cell>
          <cell r="T969">
            <v>0</v>
          </cell>
          <cell r="U969">
            <v>0</v>
          </cell>
        </row>
        <row r="970">
          <cell r="R970">
            <v>0</v>
          </cell>
          <cell r="S970">
            <v>0</v>
          </cell>
          <cell r="T970">
            <v>0</v>
          </cell>
          <cell r="U970">
            <v>0</v>
          </cell>
        </row>
        <row r="971">
          <cell r="R971">
            <v>0</v>
          </cell>
          <cell r="S971">
            <v>0</v>
          </cell>
          <cell r="T971">
            <v>0</v>
          </cell>
          <cell r="U971">
            <v>0</v>
          </cell>
        </row>
        <row r="972">
          <cell r="R972">
            <v>0</v>
          </cell>
          <cell r="S972">
            <v>0</v>
          </cell>
          <cell r="T972">
            <v>0</v>
          </cell>
          <cell r="U972">
            <v>0</v>
          </cell>
        </row>
        <row r="973">
          <cell r="R973">
            <v>0</v>
          </cell>
          <cell r="S973">
            <v>0</v>
          </cell>
          <cell r="T973">
            <v>0</v>
          </cell>
          <cell r="U973">
            <v>0</v>
          </cell>
        </row>
        <row r="974">
          <cell r="R974">
            <v>0</v>
          </cell>
          <cell r="S974">
            <v>0</v>
          </cell>
          <cell r="T974">
            <v>0</v>
          </cell>
          <cell r="U974">
            <v>0</v>
          </cell>
        </row>
        <row r="975">
          <cell r="R975">
            <v>0</v>
          </cell>
          <cell r="S975">
            <v>0</v>
          </cell>
          <cell r="T975">
            <v>0</v>
          </cell>
          <cell r="U975">
            <v>0</v>
          </cell>
        </row>
        <row r="976">
          <cell r="R976">
            <v>0</v>
          </cell>
          <cell r="S976">
            <v>0</v>
          </cell>
          <cell r="T976">
            <v>0</v>
          </cell>
          <cell r="U976">
            <v>0</v>
          </cell>
        </row>
        <row r="977">
          <cell r="R977">
            <v>0</v>
          </cell>
          <cell r="S977">
            <v>0</v>
          </cell>
          <cell r="T977">
            <v>0</v>
          </cell>
          <cell r="U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  <cell r="U978">
            <v>0</v>
          </cell>
        </row>
        <row r="979">
          <cell r="R979">
            <v>0</v>
          </cell>
          <cell r="S979">
            <v>0</v>
          </cell>
          <cell r="T979">
            <v>0</v>
          </cell>
          <cell r="U979">
            <v>0</v>
          </cell>
        </row>
        <row r="980">
          <cell r="R980">
            <v>0</v>
          </cell>
          <cell r="S980">
            <v>0</v>
          </cell>
          <cell r="T980">
            <v>0</v>
          </cell>
          <cell r="U980">
            <v>0</v>
          </cell>
        </row>
        <row r="981">
          <cell r="R981">
            <v>0</v>
          </cell>
          <cell r="S981">
            <v>0</v>
          </cell>
          <cell r="T981">
            <v>0</v>
          </cell>
          <cell r="U981">
            <v>0</v>
          </cell>
        </row>
        <row r="982">
          <cell r="R982">
            <v>0</v>
          </cell>
          <cell r="S982">
            <v>0</v>
          </cell>
          <cell r="T982">
            <v>0</v>
          </cell>
          <cell r="U982">
            <v>0</v>
          </cell>
        </row>
        <row r="983">
          <cell r="R983">
            <v>0</v>
          </cell>
          <cell r="S983">
            <v>0</v>
          </cell>
          <cell r="T983">
            <v>0</v>
          </cell>
          <cell r="U983">
            <v>0</v>
          </cell>
        </row>
        <row r="984">
          <cell r="R984">
            <v>0</v>
          </cell>
          <cell r="S984">
            <v>0</v>
          </cell>
          <cell r="T984">
            <v>0</v>
          </cell>
          <cell r="U984">
            <v>0</v>
          </cell>
        </row>
        <row r="985">
          <cell r="R985">
            <v>0</v>
          </cell>
          <cell r="S985">
            <v>0</v>
          </cell>
          <cell r="T985">
            <v>0</v>
          </cell>
          <cell r="U985">
            <v>0</v>
          </cell>
        </row>
        <row r="986">
          <cell r="R986">
            <v>0</v>
          </cell>
          <cell r="S986">
            <v>0</v>
          </cell>
          <cell r="T986">
            <v>0</v>
          </cell>
          <cell r="U986">
            <v>0</v>
          </cell>
        </row>
        <row r="987">
          <cell r="R987">
            <v>0</v>
          </cell>
          <cell r="S987">
            <v>0</v>
          </cell>
          <cell r="T987">
            <v>0</v>
          </cell>
          <cell r="U987">
            <v>0</v>
          </cell>
        </row>
        <row r="988">
          <cell r="R988">
            <v>0</v>
          </cell>
          <cell r="S988">
            <v>0</v>
          </cell>
          <cell r="T988">
            <v>0</v>
          </cell>
          <cell r="U988">
            <v>0</v>
          </cell>
        </row>
        <row r="989">
          <cell r="R989">
            <v>0</v>
          </cell>
          <cell r="S989">
            <v>0</v>
          </cell>
          <cell r="T989">
            <v>0</v>
          </cell>
          <cell r="U989">
            <v>0</v>
          </cell>
        </row>
        <row r="990">
          <cell r="R990">
            <v>0</v>
          </cell>
          <cell r="S990">
            <v>0</v>
          </cell>
          <cell r="T990">
            <v>0</v>
          </cell>
          <cell r="U990">
            <v>0</v>
          </cell>
        </row>
        <row r="991">
          <cell r="R991">
            <v>0</v>
          </cell>
          <cell r="S991">
            <v>0</v>
          </cell>
          <cell r="T991">
            <v>0</v>
          </cell>
          <cell r="U991">
            <v>0</v>
          </cell>
        </row>
        <row r="992">
          <cell r="R992">
            <v>0</v>
          </cell>
          <cell r="S992">
            <v>0</v>
          </cell>
          <cell r="T992">
            <v>0</v>
          </cell>
          <cell r="U992">
            <v>0</v>
          </cell>
        </row>
        <row r="993">
          <cell r="R993">
            <v>0</v>
          </cell>
          <cell r="S993">
            <v>0</v>
          </cell>
          <cell r="T993">
            <v>0</v>
          </cell>
          <cell r="U993">
            <v>0</v>
          </cell>
        </row>
        <row r="994">
          <cell r="R994">
            <v>0</v>
          </cell>
          <cell r="S994">
            <v>0</v>
          </cell>
          <cell r="T994">
            <v>0</v>
          </cell>
          <cell r="U994">
            <v>0</v>
          </cell>
        </row>
        <row r="995">
          <cell r="R995">
            <v>0</v>
          </cell>
          <cell r="S995">
            <v>0</v>
          </cell>
          <cell r="T995">
            <v>0</v>
          </cell>
          <cell r="U995">
            <v>0</v>
          </cell>
        </row>
        <row r="996">
          <cell r="R996">
            <v>0</v>
          </cell>
          <cell r="S996">
            <v>0</v>
          </cell>
          <cell r="T996">
            <v>0</v>
          </cell>
          <cell r="U996">
            <v>0</v>
          </cell>
        </row>
        <row r="997">
          <cell r="R997">
            <v>0</v>
          </cell>
          <cell r="S997">
            <v>0</v>
          </cell>
          <cell r="T997">
            <v>0</v>
          </cell>
          <cell r="U997">
            <v>0</v>
          </cell>
        </row>
        <row r="998">
          <cell r="R998">
            <v>0</v>
          </cell>
          <cell r="S998">
            <v>0</v>
          </cell>
          <cell r="T998">
            <v>0</v>
          </cell>
          <cell r="U998">
            <v>0</v>
          </cell>
        </row>
        <row r="999">
          <cell r="R999">
            <v>0</v>
          </cell>
          <cell r="S999">
            <v>0</v>
          </cell>
          <cell r="T999">
            <v>0</v>
          </cell>
          <cell r="U999">
            <v>0</v>
          </cell>
        </row>
        <row r="1000">
          <cell r="R1000">
            <v>0</v>
          </cell>
          <cell r="S1000">
            <v>0</v>
          </cell>
          <cell r="T1000">
            <v>0</v>
          </cell>
          <cell r="U1000">
            <v>0</v>
          </cell>
        </row>
        <row r="1001">
          <cell r="R1001">
            <v>0</v>
          </cell>
          <cell r="S1001">
            <v>0</v>
          </cell>
          <cell r="T1001">
            <v>0</v>
          </cell>
          <cell r="U1001">
            <v>0</v>
          </cell>
        </row>
        <row r="1002">
          <cell r="R1002">
            <v>0</v>
          </cell>
          <cell r="S1002">
            <v>0</v>
          </cell>
          <cell r="T1002">
            <v>0</v>
          </cell>
          <cell r="U1002">
            <v>0</v>
          </cell>
        </row>
        <row r="1003">
          <cell r="R1003">
            <v>0</v>
          </cell>
          <cell r="S1003">
            <v>0</v>
          </cell>
          <cell r="T1003">
            <v>0</v>
          </cell>
          <cell r="U1003">
            <v>0</v>
          </cell>
        </row>
        <row r="1004">
          <cell r="R1004">
            <v>0</v>
          </cell>
          <cell r="S1004">
            <v>0</v>
          </cell>
          <cell r="T1004">
            <v>0</v>
          </cell>
          <cell r="U1004">
            <v>0</v>
          </cell>
        </row>
        <row r="1005">
          <cell r="R1005">
            <v>0</v>
          </cell>
          <cell r="S1005">
            <v>0</v>
          </cell>
          <cell r="T1005">
            <v>0</v>
          </cell>
          <cell r="U1005">
            <v>0</v>
          </cell>
        </row>
        <row r="1006">
          <cell r="R1006">
            <v>0</v>
          </cell>
          <cell r="S1006">
            <v>0</v>
          </cell>
          <cell r="T1006">
            <v>0</v>
          </cell>
          <cell r="U1006">
            <v>0</v>
          </cell>
        </row>
        <row r="1007">
          <cell r="R1007">
            <v>0</v>
          </cell>
          <cell r="S1007">
            <v>0</v>
          </cell>
          <cell r="T1007">
            <v>0</v>
          </cell>
          <cell r="U1007">
            <v>0</v>
          </cell>
        </row>
        <row r="1008">
          <cell r="R1008">
            <v>0</v>
          </cell>
          <cell r="S1008">
            <v>0</v>
          </cell>
          <cell r="T1008">
            <v>0</v>
          </cell>
          <cell r="U1008">
            <v>0</v>
          </cell>
        </row>
        <row r="1009">
          <cell r="R1009">
            <v>0</v>
          </cell>
          <cell r="S1009">
            <v>0</v>
          </cell>
          <cell r="T1009">
            <v>0</v>
          </cell>
          <cell r="U1009">
            <v>0</v>
          </cell>
        </row>
        <row r="1010">
          <cell r="R1010">
            <v>0</v>
          </cell>
          <cell r="S1010">
            <v>0</v>
          </cell>
          <cell r="T1010">
            <v>0</v>
          </cell>
          <cell r="U1010">
            <v>0</v>
          </cell>
        </row>
        <row r="1011">
          <cell r="R1011">
            <v>0</v>
          </cell>
          <cell r="S1011">
            <v>0</v>
          </cell>
          <cell r="T1011">
            <v>0</v>
          </cell>
          <cell r="U1011">
            <v>0</v>
          </cell>
        </row>
        <row r="1012">
          <cell r="R1012">
            <v>0</v>
          </cell>
          <cell r="S1012">
            <v>0</v>
          </cell>
          <cell r="T1012">
            <v>0</v>
          </cell>
          <cell r="U1012">
            <v>0</v>
          </cell>
        </row>
        <row r="1013">
          <cell r="R1013">
            <v>0</v>
          </cell>
          <cell r="S1013">
            <v>0</v>
          </cell>
          <cell r="T1013">
            <v>0</v>
          </cell>
          <cell r="U1013">
            <v>0</v>
          </cell>
        </row>
        <row r="1014">
          <cell r="R1014">
            <v>0</v>
          </cell>
          <cell r="S1014">
            <v>0</v>
          </cell>
          <cell r="T1014">
            <v>0</v>
          </cell>
          <cell r="U1014">
            <v>0</v>
          </cell>
        </row>
        <row r="1015">
          <cell r="R1015">
            <v>0</v>
          </cell>
          <cell r="S1015">
            <v>0</v>
          </cell>
          <cell r="T1015">
            <v>0</v>
          </cell>
          <cell r="U1015">
            <v>0</v>
          </cell>
        </row>
        <row r="1016">
          <cell r="R1016">
            <v>0</v>
          </cell>
          <cell r="S1016">
            <v>0</v>
          </cell>
          <cell r="T1016">
            <v>0</v>
          </cell>
          <cell r="U1016">
            <v>0</v>
          </cell>
        </row>
        <row r="1017">
          <cell r="R1017">
            <v>0</v>
          </cell>
          <cell r="S1017">
            <v>0</v>
          </cell>
          <cell r="T1017">
            <v>0</v>
          </cell>
          <cell r="U1017">
            <v>0</v>
          </cell>
        </row>
        <row r="1018">
          <cell r="R1018">
            <v>0</v>
          </cell>
          <cell r="S1018">
            <v>0</v>
          </cell>
          <cell r="T1018">
            <v>0</v>
          </cell>
          <cell r="U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  <cell r="U1019">
            <v>0</v>
          </cell>
        </row>
        <row r="1020">
          <cell r="R1020">
            <v>0</v>
          </cell>
          <cell r="S1020">
            <v>0</v>
          </cell>
          <cell r="T1020">
            <v>0</v>
          </cell>
          <cell r="U1020">
            <v>0</v>
          </cell>
        </row>
        <row r="1021">
          <cell r="R1021">
            <v>0</v>
          </cell>
          <cell r="S1021">
            <v>0</v>
          </cell>
          <cell r="T1021">
            <v>0</v>
          </cell>
          <cell r="U1021">
            <v>0</v>
          </cell>
        </row>
        <row r="1022">
          <cell r="R1022">
            <v>0</v>
          </cell>
          <cell r="S1022">
            <v>0</v>
          </cell>
          <cell r="T1022">
            <v>0</v>
          </cell>
          <cell r="U1022">
            <v>0</v>
          </cell>
        </row>
        <row r="1023">
          <cell r="R1023">
            <v>0</v>
          </cell>
          <cell r="S1023">
            <v>0</v>
          </cell>
          <cell r="T1023">
            <v>0</v>
          </cell>
          <cell r="U1023">
            <v>0</v>
          </cell>
        </row>
        <row r="1024">
          <cell r="R1024">
            <v>0</v>
          </cell>
          <cell r="S1024">
            <v>0</v>
          </cell>
          <cell r="T1024">
            <v>0</v>
          </cell>
          <cell r="U1024">
            <v>0</v>
          </cell>
        </row>
        <row r="1025">
          <cell r="R1025">
            <v>0</v>
          </cell>
          <cell r="S1025">
            <v>0</v>
          </cell>
          <cell r="T1025">
            <v>0</v>
          </cell>
          <cell r="U1025">
            <v>0</v>
          </cell>
        </row>
        <row r="1026">
          <cell r="R1026">
            <v>0</v>
          </cell>
          <cell r="S1026">
            <v>0</v>
          </cell>
          <cell r="T1026">
            <v>0</v>
          </cell>
          <cell r="U1026">
            <v>0</v>
          </cell>
        </row>
        <row r="1027">
          <cell r="R1027">
            <v>0</v>
          </cell>
          <cell r="S1027">
            <v>0</v>
          </cell>
          <cell r="T1027">
            <v>0</v>
          </cell>
          <cell r="U1027">
            <v>0</v>
          </cell>
        </row>
        <row r="1028">
          <cell r="R1028">
            <v>0</v>
          </cell>
          <cell r="S1028">
            <v>0</v>
          </cell>
          <cell r="T1028">
            <v>0</v>
          </cell>
          <cell r="U1028">
            <v>0</v>
          </cell>
        </row>
        <row r="1029">
          <cell r="R1029">
            <v>0</v>
          </cell>
          <cell r="S1029">
            <v>0</v>
          </cell>
          <cell r="T1029">
            <v>0</v>
          </cell>
          <cell r="U1029">
            <v>0</v>
          </cell>
        </row>
        <row r="1030">
          <cell r="R1030">
            <v>0</v>
          </cell>
          <cell r="S1030">
            <v>0</v>
          </cell>
          <cell r="T1030">
            <v>0</v>
          </cell>
          <cell r="U1030">
            <v>0</v>
          </cell>
        </row>
        <row r="1031">
          <cell r="R1031">
            <v>0</v>
          </cell>
          <cell r="S1031">
            <v>0</v>
          </cell>
          <cell r="T1031">
            <v>0</v>
          </cell>
          <cell r="U1031">
            <v>0</v>
          </cell>
        </row>
        <row r="1032">
          <cell r="R1032">
            <v>0</v>
          </cell>
          <cell r="S1032">
            <v>0</v>
          </cell>
          <cell r="T1032">
            <v>0</v>
          </cell>
          <cell r="U1032">
            <v>0</v>
          </cell>
        </row>
        <row r="1033">
          <cell r="R1033">
            <v>0</v>
          </cell>
          <cell r="S1033">
            <v>0</v>
          </cell>
          <cell r="T1033">
            <v>0</v>
          </cell>
          <cell r="U1033">
            <v>0</v>
          </cell>
        </row>
        <row r="1034">
          <cell r="R1034">
            <v>0</v>
          </cell>
          <cell r="S1034">
            <v>0</v>
          </cell>
          <cell r="T1034">
            <v>0</v>
          </cell>
          <cell r="U1034">
            <v>0</v>
          </cell>
        </row>
        <row r="1035">
          <cell r="R1035">
            <v>0</v>
          </cell>
          <cell r="S1035">
            <v>0</v>
          </cell>
          <cell r="T1035">
            <v>0</v>
          </cell>
          <cell r="U1035">
            <v>0</v>
          </cell>
        </row>
        <row r="1036">
          <cell r="R1036">
            <v>0</v>
          </cell>
          <cell r="S1036">
            <v>0</v>
          </cell>
          <cell r="T1036">
            <v>0</v>
          </cell>
          <cell r="U1036">
            <v>0</v>
          </cell>
        </row>
        <row r="1037">
          <cell r="R1037">
            <v>0</v>
          </cell>
          <cell r="S1037">
            <v>0</v>
          </cell>
          <cell r="T1037">
            <v>0</v>
          </cell>
          <cell r="U1037">
            <v>0</v>
          </cell>
        </row>
        <row r="1038">
          <cell r="R1038">
            <v>0</v>
          </cell>
          <cell r="S1038">
            <v>0</v>
          </cell>
          <cell r="T1038">
            <v>0</v>
          </cell>
          <cell r="U1038">
            <v>0</v>
          </cell>
        </row>
        <row r="1039">
          <cell r="R1039">
            <v>0</v>
          </cell>
          <cell r="S1039">
            <v>0</v>
          </cell>
          <cell r="T1039">
            <v>0</v>
          </cell>
          <cell r="U1039">
            <v>0</v>
          </cell>
        </row>
        <row r="1040">
          <cell r="R1040">
            <v>0</v>
          </cell>
          <cell r="S1040">
            <v>0</v>
          </cell>
          <cell r="T1040">
            <v>0</v>
          </cell>
          <cell r="U1040">
            <v>0</v>
          </cell>
        </row>
        <row r="1041">
          <cell r="R1041">
            <v>0</v>
          </cell>
          <cell r="S1041">
            <v>0</v>
          </cell>
          <cell r="T1041">
            <v>0</v>
          </cell>
          <cell r="U1041">
            <v>0</v>
          </cell>
        </row>
        <row r="1042">
          <cell r="R1042">
            <v>0</v>
          </cell>
          <cell r="S1042">
            <v>0</v>
          </cell>
          <cell r="T1042">
            <v>0</v>
          </cell>
          <cell r="U1042">
            <v>0</v>
          </cell>
        </row>
        <row r="1043">
          <cell r="R1043">
            <v>0</v>
          </cell>
          <cell r="S1043">
            <v>0</v>
          </cell>
          <cell r="T1043">
            <v>0</v>
          </cell>
          <cell r="U1043">
            <v>0</v>
          </cell>
        </row>
        <row r="1044">
          <cell r="R1044">
            <v>0</v>
          </cell>
          <cell r="S1044">
            <v>0</v>
          </cell>
          <cell r="T1044">
            <v>0</v>
          </cell>
          <cell r="U1044">
            <v>0</v>
          </cell>
        </row>
        <row r="1045">
          <cell r="R1045">
            <v>0</v>
          </cell>
          <cell r="S1045">
            <v>0</v>
          </cell>
          <cell r="T1045">
            <v>0</v>
          </cell>
          <cell r="U1045">
            <v>0</v>
          </cell>
        </row>
        <row r="1046">
          <cell r="R1046">
            <v>0</v>
          </cell>
          <cell r="S1046">
            <v>0</v>
          </cell>
          <cell r="T1046">
            <v>0</v>
          </cell>
          <cell r="U1046">
            <v>0</v>
          </cell>
        </row>
        <row r="1047">
          <cell r="R1047">
            <v>0</v>
          </cell>
          <cell r="S1047">
            <v>0</v>
          </cell>
          <cell r="T1047">
            <v>0</v>
          </cell>
          <cell r="U1047">
            <v>0</v>
          </cell>
        </row>
        <row r="1048">
          <cell r="R1048">
            <v>0</v>
          </cell>
          <cell r="S1048">
            <v>0</v>
          </cell>
          <cell r="T1048">
            <v>0</v>
          </cell>
          <cell r="U1048">
            <v>0</v>
          </cell>
        </row>
        <row r="1049">
          <cell r="R1049">
            <v>0</v>
          </cell>
          <cell r="S1049">
            <v>0</v>
          </cell>
          <cell r="T1049">
            <v>0</v>
          </cell>
          <cell r="U1049">
            <v>0</v>
          </cell>
        </row>
        <row r="1050">
          <cell r="R1050">
            <v>0</v>
          </cell>
          <cell r="S1050">
            <v>0</v>
          </cell>
          <cell r="T1050">
            <v>0</v>
          </cell>
          <cell r="U1050">
            <v>0</v>
          </cell>
        </row>
        <row r="1051">
          <cell r="R1051">
            <v>0</v>
          </cell>
          <cell r="S1051">
            <v>0</v>
          </cell>
          <cell r="T1051">
            <v>0</v>
          </cell>
          <cell r="U1051">
            <v>0</v>
          </cell>
        </row>
        <row r="1052">
          <cell r="R1052">
            <v>0</v>
          </cell>
          <cell r="S1052">
            <v>0</v>
          </cell>
          <cell r="T1052">
            <v>0</v>
          </cell>
          <cell r="U1052">
            <v>0</v>
          </cell>
        </row>
        <row r="1053">
          <cell r="R1053">
            <v>0</v>
          </cell>
          <cell r="S1053">
            <v>0</v>
          </cell>
          <cell r="T1053">
            <v>0</v>
          </cell>
          <cell r="U1053">
            <v>0</v>
          </cell>
        </row>
        <row r="1054">
          <cell r="R1054">
            <v>0</v>
          </cell>
          <cell r="S1054">
            <v>0</v>
          </cell>
          <cell r="T1054">
            <v>0</v>
          </cell>
          <cell r="U1054">
            <v>0</v>
          </cell>
        </row>
        <row r="1055">
          <cell r="R1055">
            <v>0</v>
          </cell>
          <cell r="S1055">
            <v>0</v>
          </cell>
          <cell r="T1055">
            <v>0</v>
          </cell>
          <cell r="U1055">
            <v>0</v>
          </cell>
        </row>
        <row r="1056">
          <cell r="R1056">
            <v>0</v>
          </cell>
          <cell r="S1056">
            <v>0</v>
          </cell>
          <cell r="T1056">
            <v>0</v>
          </cell>
          <cell r="U1056">
            <v>0</v>
          </cell>
        </row>
        <row r="1057">
          <cell r="R1057">
            <v>0</v>
          </cell>
          <cell r="S1057">
            <v>0</v>
          </cell>
          <cell r="T1057">
            <v>0</v>
          </cell>
          <cell r="U1057">
            <v>0</v>
          </cell>
        </row>
        <row r="1058">
          <cell r="R1058">
            <v>0</v>
          </cell>
          <cell r="S1058">
            <v>0</v>
          </cell>
          <cell r="T1058">
            <v>0</v>
          </cell>
          <cell r="U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  <cell r="U1059">
            <v>0</v>
          </cell>
        </row>
        <row r="1060">
          <cell r="R1060">
            <v>0</v>
          </cell>
          <cell r="S1060">
            <v>0</v>
          </cell>
          <cell r="T1060">
            <v>0</v>
          </cell>
          <cell r="U1060">
            <v>0</v>
          </cell>
        </row>
        <row r="1061">
          <cell r="R1061">
            <v>0</v>
          </cell>
          <cell r="S1061">
            <v>0</v>
          </cell>
          <cell r="T1061">
            <v>0</v>
          </cell>
          <cell r="U1061">
            <v>0</v>
          </cell>
        </row>
        <row r="1062">
          <cell r="R1062">
            <v>0</v>
          </cell>
          <cell r="S1062">
            <v>0</v>
          </cell>
          <cell r="T1062">
            <v>0</v>
          </cell>
          <cell r="U1062">
            <v>0</v>
          </cell>
        </row>
        <row r="1063">
          <cell r="R1063">
            <v>0</v>
          </cell>
          <cell r="S1063">
            <v>0</v>
          </cell>
          <cell r="T1063">
            <v>0</v>
          </cell>
          <cell r="U1063">
            <v>0</v>
          </cell>
        </row>
        <row r="1064">
          <cell r="R1064">
            <v>0</v>
          </cell>
          <cell r="S1064">
            <v>0</v>
          </cell>
          <cell r="T1064">
            <v>0</v>
          </cell>
          <cell r="U1064">
            <v>0</v>
          </cell>
        </row>
        <row r="1065">
          <cell r="R1065">
            <v>0</v>
          </cell>
          <cell r="S1065">
            <v>0</v>
          </cell>
          <cell r="T1065">
            <v>0</v>
          </cell>
          <cell r="U1065">
            <v>0</v>
          </cell>
        </row>
        <row r="1066">
          <cell r="R1066">
            <v>0</v>
          </cell>
          <cell r="S1066">
            <v>0</v>
          </cell>
          <cell r="T1066">
            <v>0</v>
          </cell>
          <cell r="U1066">
            <v>0</v>
          </cell>
        </row>
        <row r="1067">
          <cell r="R1067">
            <v>0</v>
          </cell>
          <cell r="S1067">
            <v>0</v>
          </cell>
          <cell r="T1067">
            <v>0</v>
          </cell>
          <cell r="U1067">
            <v>0</v>
          </cell>
        </row>
        <row r="1068">
          <cell r="R1068">
            <v>0</v>
          </cell>
          <cell r="S1068">
            <v>0</v>
          </cell>
          <cell r="T1068">
            <v>0</v>
          </cell>
          <cell r="U1068">
            <v>0</v>
          </cell>
        </row>
        <row r="1069">
          <cell r="R1069">
            <v>0</v>
          </cell>
          <cell r="S1069">
            <v>0</v>
          </cell>
          <cell r="T1069">
            <v>0</v>
          </cell>
          <cell r="U1069">
            <v>0</v>
          </cell>
        </row>
        <row r="1070">
          <cell r="R1070">
            <v>0</v>
          </cell>
          <cell r="S1070">
            <v>0</v>
          </cell>
          <cell r="T1070">
            <v>0</v>
          </cell>
          <cell r="U1070">
            <v>0</v>
          </cell>
        </row>
        <row r="1071">
          <cell r="R1071">
            <v>0</v>
          </cell>
          <cell r="S1071">
            <v>0</v>
          </cell>
          <cell r="T1071">
            <v>0</v>
          </cell>
          <cell r="U1071">
            <v>0</v>
          </cell>
        </row>
        <row r="1072">
          <cell r="R1072">
            <v>0</v>
          </cell>
          <cell r="S1072">
            <v>0</v>
          </cell>
          <cell r="T1072">
            <v>0</v>
          </cell>
          <cell r="U1072">
            <v>0</v>
          </cell>
        </row>
        <row r="1073">
          <cell r="R1073">
            <v>0</v>
          </cell>
          <cell r="S1073">
            <v>0</v>
          </cell>
          <cell r="T1073">
            <v>0</v>
          </cell>
          <cell r="U1073">
            <v>0</v>
          </cell>
        </row>
        <row r="1074">
          <cell r="R1074">
            <v>0</v>
          </cell>
          <cell r="S1074">
            <v>0</v>
          </cell>
          <cell r="T1074">
            <v>0</v>
          </cell>
          <cell r="U1074">
            <v>0</v>
          </cell>
        </row>
        <row r="1075">
          <cell r="R1075">
            <v>0</v>
          </cell>
          <cell r="S1075">
            <v>0</v>
          </cell>
          <cell r="T1075">
            <v>0</v>
          </cell>
          <cell r="U1075">
            <v>0</v>
          </cell>
        </row>
        <row r="1076">
          <cell r="R1076">
            <v>0</v>
          </cell>
          <cell r="S1076">
            <v>0</v>
          </cell>
          <cell r="T1076">
            <v>0</v>
          </cell>
          <cell r="U1076">
            <v>0</v>
          </cell>
        </row>
        <row r="1077">
          <cell r="R1077">
            <v>0</v>
          </cell>
          <cell r="S1077">
            <v>0</v>
          </cell>
          <cell r="T1077">
            <v>0</v>
          </cell>
          <cell r="U1077">
            <v>0</v>
          </cell>
        </row>
        <row r="1078">
          <cell r="R1078">
            <v>0</v>
          </cell>
          <cell r="S1078">
            <v>0</v>
          </cell>
          <cell r="T1078">
            <v>0</v>
          </cell>
          <cell r="U1078">
            <v>0</v>
          </cell>
        </row>
        <row r="1079">
          <cell r="R1079">
            <v>0</v>
          </cell>
          <cell r="S1079">
            <v>0</v>
          </cell>
          <cell r="T1079">
            <v>0</v>
          </cell>
          <cell r="U1079">
            <v>0</v>
          </cell>
        </row>
        <row r="1080">
          <cell r="R1080">
            <v>0</v>
          </cell>
          <cell r="S1080">
            <v>0</v>
          </cell>
          <cell r="T1080">
            <v>0</v>
          </cell>
          <cell r="U1080">
            <v>0</v>
          </cell>
        </row>
        <row r="1081">
          <cell r="R1081">
            <v>0</v>
          </cell>
          <cell r="S1081">
            <v>0</v>
          </cell>
          <cell r="T1081">
            <v>0</v>
          </cell>
          <cell r="U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  <cell r="U1082">
            <v>0</v>
          </cell>
        </row>
        <row r="1083">
          <cell r="R1083">
            <v>0</v>
          </cell>
          <cell r="S1083">
            <v>0</v>
          </cell>
          <cell r="T1083">
            <v>0</v>
          </cell>
          <cell r="U1083">
            <v>0</v>
          </cell>
        </row>
        <row r="1084">
          <cell r="R1084">
            <v>0</v>
          </cell>
          <cell r="S1084">
            <v>0</v>
          </cell>
          <cell r="T1084">
            <v>0</v>
          </cell>
          <cell r="U1084">
            <v>0</v>
          </cell>
        </row>
        <row r="1085">
          <cell r="R1085">
            <v>0</v>
          </cell>
          <cell r="S1085">
            <v>0</v>
          </cell>
          <cell r="T1085">
            <v>0</v>
          </cell>
          <cell r="U1085">
            <v>0</v>
          </cell>
        </row>
        <row r="1086">
          <cell r="R1086">
            <v>0</v>
          </cell>
          <cell r="S1086">
            <v>0</v>
          </cell>
          <cell r="T1086">
            <v>0</v>
          </cell>
          <cell r="U1086">
            <v>0</v>
          </cell>
        </row>
        <row r="1087">
          <cell r="R1087">
            <v>0</v>
          </cell>
          <cell r="S1087">
            <v>0</v>
          </cell>
          <cell r="T1087">
            <v>0</v>
          </cell>
          <cell r="U1087">
            <v>0</v>
          </cell>
        </row>
        <row r="1088">
          <cell r="R1088">
            <v>0</v>
          </cell>
          <cell r="S1088">
            <v>0</v>
          </cell>
          <cell r="T1088">
            <v>0</v>
          </cell>
          <cell r="U1088">
            <v>0</v>
          </cell>
        </row>
        <row r="1089">
          <cell r="R1089">
            <v>0</v>
          </cell>
          <cell r="S1089">
            <v>0</v>
          </cell>
          <cell r="T1089">
            <v>0</v>
          </cell>
          <cell r="U1089">
            <v>0</v>
          </cell>
        </row>
        <row r="1090">
          <cell r="R1090">
            <v>0</v>
          </cell>
          <cell r="S1090">
            <v>0</v>
          </cell>
          <cell r="T1090">
            <v>0</v>
          </cell>
          <cell r="U1090">
            <v>0</v>
          </cell>
        </row>
        <row r="1091">
          <cell r="R1091">
            <v>0</v>
          </cell>
          <cell r="S1091">
            <v>0</v>
          </cell>
          <cell r="T1091">
            <v>0</v>
          </cell>
          <cell r="U1091">
            <v>0</v>
          </cell>
        </row>
        <row r="1092">
          <cell r="R1092">
            <v>0</v>
          </cell>
          <cell r="S1092">
            <v>0</v>
          </cell>
          <cell r="T1092">
            <v>0</v>
          </cell>
          <cell r="U1092">
            <v>0</v>
          </cell>
        </row>
        <row r="1093">
          <cell r="R1093">
            <v>0</v>
          </cell>
          <cell r="S1093">
            <v>0</v>
          </cell>
          <cell r="T1093">
            <v>0</v>
          </cell>
          <cell r="U1093">
            <v>0</v>
          </cell>
        </row>
        <row r="1094">
          <cell r="R1094">
            <v>0</v>
          </cell>
          <cell r="S1094">
            <v>0</v>
          </cell>
          <cell r="T1094">
            <v>0</v>
          </cell>
          <cell r="U1094">
            <v>0</v>
          </cell>
        </row>
        <row r="1095">
          <cell r="R1095">
            <v>0</v>
          </cell>
          <cell r="S1095">
            <v>0</v>
          </cell>
          <cell r="T1095">
            <v>0</v>
          </cell>
          <cell r="U1095">
            <v>0</v>
          </cell>
        </row>
        <row r="1096">
          <cell r="R1096">
            <v>0</v>
          </cell>
          <cell r="S1096">
            <v>0</v>
          </cell>
          <cell r="T1096">
            <v>0</v>
          </cell>
          <cell r="U1096">
            <v>0</v>
          </cell>
        </row>
        <row r="1097">
          <cell r="R1097">
            <v>0</v>
          </cell>
          <cell r="S1097">
            <v>0</v>
          </cell>
          <cell r="T1097">
            <v>0</v>
          </cell>
          <cell r="U1097">
            <v>0</v>
          </cell>
        </row>
        <row r="1098">
          <cell r="R1098">
            <v>0</v>
          </cell>
          <cell r="S1098">
            <v>0</v>
          </cell>
          <cell r="T1098">
            <v>0</v>
          </cell>
          <cell r="U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  <cell r="U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  <cell r="U1100">
            <v>0</v>
          </cell>
        </row>
        <row r="1101">
          <cell r="R1101">
            <v>0</v>
          </cell>
          <cell r="S1101">
            <v>0</v>
          </cell>
          <cell r="T1101">
            <v>0</v>
          </cell>
          <cell r="U1101">
            <v>0</v>
          </cell>
        </row>
        <row r="1102">
          <cell r="R1102">
            <v>0</v>
          </cell>
          <cell r="S1102">
            <v>0</v>
          </cell>
          <cell r="T1102">
            <v>0</v>
          </cell>
          <cell r="U1102">
            <v>0</v>
          </cell>
        </row>
        <row r="1103">
          <cell r="R1103">
            <v>0</v>
          </cell>
          <cell r="S1103">
            <v>0</v>
          </cell>
          <cell r="T1103">
            <v>0</v>
          </cell>
          <cell r="U1103">
            <v>0</v>
          </cell>
        </row>
        <row r="1104">
          <cell r="R1104">
            <v>0</v>
          </cell>
          <cell r="S1104">
            <v>0</v>
          </cell>
          <cell r="T1104">
            <v>0</v>
          </cell>
          <cell r="U1104">
            <v>0</v>
          </cell>
        </row>
        <row r="1105">
          <cell r="R1105">
            <v>0</v>
          </cell>
          <cell r="S1105">
            <v>0</v>
          </cell>
          <cell r="T1105">
            <v>0</v>
          </cell>
          <cell r="U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  <cell r="U1106">
            <v>0</v>
          </cell>
        </row>
        <row r="1107">
          <cell r="R1107">
            <v>0</v>
          </cell>
          <cell r="S1107">
            <v>0</v>
          </cell>
          <cell r="T1107">
            <v>0</v>
          </cell>
          <cell r="U1107">
            <v>0</v>
          </cell>
        </row>
        <row r="1108">
          <cell r="R1108">
            <v>0</v>
          </cell>
          <cell r="S1108">
            <v>0</v>
          </cell>
          <cell r="T1108">
            <v>0</v>
          </cell>
          <cell r="U1108">
            <v>0</v>
          </cell>
        </row>
        <row r="1109">
          <cell r="R1109">
            <v>0</v>
          </cell>
          <cell r="S1109">
            <v>0</v>
          </cell>
          <cell r="T1109">
            <v>0</v>
          </cell>
          <cell r="U1109">
            <v>0</v>
          </cell>
        </row>
        <row r="1110">
          <cell r="R1110">
            <v>0</v>
          </cell>
          <cell r="S1110">
            <v>0</v>
          </cell>
          <cell r="T1110">
            <v>0</v>
          </cell>
          <cell r="U1110">
            <v>0</v>
          </cell>
        </row>
        <row r="1111">
          <cell r="R1111">
            <v>0</v>
          </cell>
          <cell r="S1111">
            <v>0</v>
          </cell>
          <cell r="T1111">
            <v>0</v>
          </cell>
          <cell r="U1111">
            <v>0</v>
          </cell>
        </row>
        <row r="1112">
          <cell r="R1112">
            <v>0</v>
          </cell>
          <cell r="S1112">
            <v>0</v>
          </cell>
          <cell r="T1112">
            <v>0</v>
          </cell>
          <cell r="U1112">
            <v>0</v>
          </cell>
        </row>
        <row r="1113">
          <cell r="R1113">
            <v>0</v>
          </cell>
          <cell r="S1113">
            <v>0</v>
          </cell>
          <cell r="T1113">
            <v>0</v>
          </cell>
          <cell r="U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  <cell r="U1114">
            <v>0</v>
          </cell>
        </row>
        <row r="1115">
          <cell r="R1115">
            <v>0</v>
          </cell>
          <cell r="S1115">
            <v>0</v>
          </cell>
          <cell r="T1115">
            <v>0</v>
          </cell>
          <cell r="U1115">
            <v>0</v>
          </cell>
        </row>
        <row r="1116">
          <cell r="R1116">
            <v>0</v>
          </cell>
          <cell r="S1116">
            <v>0</v>
          </cell>
          <cell r="T1116">
            <v>0</v>
          </cell>
          <cell r="U1116">
            <v>0</v>
          </cell>
        </row>
        <row r="1117">
          <cell r="R1117">
            <v>0</v>
          </cell>
          <cell r="S1117">
            <v>0</v>
          </cell>
          <cell r="T1117">
            <v>0</v>
          </cell>
          <cell r="U1117">
            <v>0</v>
          </cell>
        </row>
        <row r="1118">
          <cell r="R1118">
            <v>0</v>
          </cell>
          <cell r="S1118">
            <v>0</v>
          </cell>
          <cell r="T1118">
            <v>0</v>
          </cell>
          <cell r="U1118">
            <v>0</v>
          </cell>
        </row>
        <row r="1119">
          <cell r="R1119">
            <v>0</v>
          </cell>
          <cell r="S1119">
            <v>0</v>
          </cell>
          <cell r="T1119">
            <v>0</v>
          </cell>
          <cell r="U1119">
            <v>0</v>
          </cell>
        </row>
        <row r="1120">
          <cell r="R1120">
            <v>0</v>
          </cell>
          <cell r="S1120">
            <v>0</v>
          </cell>
          <cell r="T1120">
            <v>0</v>
          </cell>
          <cell r="U1120">
            <v>0</v>
          </cell>
        </row>
        <row r="1121">
          <cell r="R1121">
            <v>0</v>
          </cell>
          <cell r="S1121">
            <v>0</v>
          </cell>
          <cell r="T1121">
            <v>0</v>
          </cell>
          <cell r="U1121">
            <v>0</v>
          </cell>
        </row>
        <row r="1122">
          <cell r="R1122">
            <v>0</v>
          </cell>
          <cell r="S1122">
            <v>0</v>
          </cell>
          <cell r="T1122">
            <v>0</v>
          </cell>
          <cell r="U1122">
            <v>0</v>
          </cell>
        </row>
        <row r="1123">
          <cell r="R1123">
            <v>0</v>
          </cell>
          <cell r="S1123">
            <v>0</v>
          </cell>
          <cell r="T1123">
            <v>0</v>
          </cell>
          <cell r="U1123">
            <v>0</v>
          </cell>
        </row>
        <row r="1124">
          <cell r="R1124">
            <v>0</v>
          </cell>
          <cell r="S1124">
            <v>0</v>
          </cell>
          <cell r="T1124">
            <v>0</v>
          </cell>
          <cell r="U1124">
            <v>0</v>
          </cell>
        </row>
        <row r="1125">
          <cell r="R1125">
            <v>0</v>
          </cell>
          <cell r="S1125">
            <v>0</v>
          </cell>
          <cell r="T1125">
            <v>0</v>
          </cell>
          <cell r="U1125">
            <v>0</v>
          </cell>
        </row>
        <row r="1126">
          <cell r="R1126">
            <v>0</v>
          </cell>
          <cell r="S1126">
            <v>0</v>
          </cell>
          <cell r="T1126">
            <v>0</v>
          </cell>
          <cell r="U1126">
            <v>0</v>
          </cell>
        </row>
        <row r="1127">
          <cell r="R1127">
            <v>0</v>
          </cell>
          <cell r="S1127">
            <v>0</v>
          </cell>
          <cell r="T1127">
            <v>0</v>
          </cell>
          <cell r="U1127">
            <v>0</v>
          </cell>
        </row>
        <row r="1128">
          <cell r="R1128">
            <v>0</v>
          </cell>
          <cell r="S1128">
            <v>0</v>
          </cell>
          <cell r="T1128">
            <v>0</v>
          </cell>
          <cell r="U1128">
            <v>0</v>
          </cell>
        </row>
        <row r="1129">
          <cell r="R1129">
            <v>0</v>
          </cell>
          <cell r="S1129">
            <v>0</v>
          </cell>
          <cell r="T1129">
            <v>0</v>
          </cell>
          <cell r="U1129">
            <v>0</v>
          </cell>
        </row>
        <row r="1130">
          <cell r="R1130">
            <v>0</v>
          </cell>
          <cell r="S1130">
            <v>0</v>
          </cell>
          <cell r="T1130">
            <v>0</v>
          </cell>
          <cell r="U1130">
            <v>0</v>
          </cell>
        </row>
        <row r="1131">
          <cell r="R1131">
            <v>0</v>
          </cell>
          <cell r="S1131">
            <v>0</v>
          </cell>
          <cell r="T1131">
            <v>0</v>
          </cell>
          <cell r="U1131">
            <v>0</v>
          </cell>
        </row>
        <row r="1132">
          <cell r="R1132">
            <v>0</v>
          </cell>
          <cell r="S1132">
            <v>0</v>
          </cell>
          <cell r="T1132">
            <v>0</v>
          </cell>
          <cell r="U1132">
            <v>0</v>
          </cell>
        </row>
        <row r="1133">
          <cell r="R1133">
            <v>0</v>
          </cell>
          <cell r="S1133">
            <v>0</v>
          </cell>
          <cell r="T1133">
            <v>0</v>
          </cell>
          <cell r="U1133">
            <v>0</v>
          </cell>
        </row>
        <row r="1134">
          <cell r="R1134">
            <v>0</v>
          </cell>
          <cell r="S1134">
            <v>0</v>
          </cell>
          <cell r="T1134">
            <v>0</v>
          </cell>
          <cell r="U1134">
            <v>0</v>
          </cell>
        </row>
        <row r="1135">
          <cell r="R1135">
            <v>0</v>
          </cell>
          <cell r="S1135">
            <v>0</v>
          </cell>
          <cell r="T1135">
            <v>0</v>
          </cell>
          <cell r="U1135">
            <v>0</v>
          </cell>
        </row>
        <row r="1136">
          <cell r="R1136">
            <v>0</v>
          </cell>
          <cell r="S1136">
            <v>0</v>
          </cell>
          <cell r="T1136">
            <v>0</v>
          </cell>
          <cell r="U1136">
            <v>0</v>
          </cell>
        </row>
        <row r="1137">
          <cell r="R1137">
            <v>0</v>
          </cell>
          <cell r="S1137">
            <v>0</v>
          </cell>
          <cell r="T1137">
            <v>0</v>
          </cell>
          <cell r="U1137">
            <v>0</v>
          </cell>
        </row>
        <row r="1138">
          <cell r="R1138">
            <v>0</v>
          </cell>
          <cell r="S1138">
            <v>0</v>
          </cell>
          <cell r="T1138">
            <v>0</v>
          </cell>
          <cell r="U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  <cell r="U1139">
            <v>0</v>
          </cell>
        </row>
        <row r="1140">
          <cell r="R1140">
            <v>0</v>
          </cell>
          <cell r="S1140">
            <v>0</v>
          </cell>
          <cell r="T1140">
            <v>0</v>
          </cell>
          <cell r="U1140">
            <v>0</v>
          </cell>
        </row>
        <row r="1141">
          <cell r="R1141">
            <v>0</v>
          </cell>
          <cell r="S1141">
            <v>0</v>
          </cell>
          <cell r="T1141">
            <v>0</v>
          </cell>
          <cell r="U1141">
            <v>0</v>
          </cell>
        </row>
        <row r="1142">
          <cell r="R1142">
            <v>0</v>
          </cell>
          <cell r="S1142">
            <v>0</v>
          </cell>
          <cell r="T1142">
            <v>0</v>
          </cell>
          <cell r="U1142">
            <v>0</v>
          </cell>
        </row>
        <row r="1143">
          <cell r="R1143">
            <v>0</v>
          </cell>
          <cell r="S1143">
            <v>0</v>
          </cell>
          <cell r="T1143">
            <v>0</v>
          </cell>
          <cell r="U1143">
            <v>0</v>
          </cell>
        </row>
        <row r="1144">
          <cell r="R1144">
            <v>0</v>
          </cell>
          <cell r="S1144">
            <v>0</v>
          </cell>
          <cell r="T1144">
            <v>0</v>
          </cell>
          <cell r="U1144">
            <v>0</v>
          </cell>
        </row>
        <row r="1145">
          <cell r="R1145">
            <v>0</v>
          </cell>
          <cell r="S1145">
            <v>0</v>
          </cell>
          <cell r="T1145">
            <v>0</v>
          </cell>
          <cell r="U1145">
            <v>0</v>
          </cell>
        </row>
        <row r="1146">
          <cell r="R1146">
            <v>0</v>
          </cell>
          <cell r="S1146">
            <v>0</v>
          </cell>
          <cell r="T1146">
            <v>0</v>
          </cell>
          <cell r="U1146">
            <v>0</v>
          </cell>
        </row>
        <row r="1147">
          <cell r="R1147">
            <v>0</v>
          </cell>
          <cell r="S1147">
            <v>0</v>
          </cell>
          <cell r="T1147">
            <v>0</v>
          </cell>
          <cell r="U1147">
            <v>0</v>
          </cell>
        </row>
        <row r="1148">
          <cell r="R1148">
            <v>0</v>
          </cell>
          <cell r="S1148">
            <v>0</v>
          </cell>
          <cell r="T1148">
            <v>0</v>
          </cell>
          <cell r="U1148">
            <v>0</v>
          </cell>
        </row>
        <row r="1149">
          <cell r="R1149">
            <v>0</v>
          </cell>
          <cell r="S1149">
            <v>0</v>
          </cell>
          <cell r="T1149">
            <v>0</v>
          </cell>
          <cell r="U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  <cell r="U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  <cell r="U1151">
            <v>0</v>
          </cell>
        </row>
        <row r="1152">
          <cell r="R1152">
            <v>0</v>
          </cell>
          <cell r="S1152">
            <v>0</v>
          </cell>
          <cell r="T1152">
            <v>0</v>
          </cell>
          <cell r="U1152">
            <v>0</v>
          </cell>
        </row>
        <row r="1153">
          <cell r="R1153">
            <v>0</v>
          </cell>
          <cell r="S1153">
            <v>0</v>
          </cell>
          <cell r="T1153">
            <v>0</v>
          </cell>
          <cell r="U1153">
            <v>0</v>
          </cell>
        </row>
        <row r="1154">
          <cell r="R1154">
            <v>0</v>
          </cell>
          <cell r="S1154">
            <v>0</v>
          </cell>
          <cell r="T1154">
            <v>0</v>
          </cell>
          <cell r="U1154">
            <v>0</v>
          </cell>
        </row>
        <row r="1155">
          <cell r="R1155">
            <v>0</v>
          </cell>
          <cell r="S1155">
            <v>0</v>
          </cell>
          <cell r="T1155">
            <v>0</v>
          </cell>
          <cell r="U1155">
            <v>0</v>
          </cell>
        </row>
        <row r="1156">
          <cell r="R1156">
            <v>0</v>
          </cell>
          <cell r="S1156">
            <v>0</v>
          </cell>
          <cell r="T1156">
            <v>0</v>
          </cell>
          <cell r="U1156">
            <v>0</v>
          </cell>
        </row>
        <row r="1157">
          <cell r="R1157">
            <v>0</v>
          </cell>
          <cell r="S1157">
            <v>0</v>
          </cell>
          <cell r="T1157">
            <v>0</v>
          </cell>
          <cell r="U1157">
            <v>0</v>
          </cell>
        </row>
        <row r="1158">
          <cell r="R1158">
            <v>0</v>
          </cell>
          <cell r="S1158">
            <v>0</v>
          </cell>
          <cell r="T1158">
            <v>0</v>
          </cell>
          <cell r="U1158">
            <v>0</v>
          </cell>
        </row>
        <row r="1159">
          <cell r="R1159">
            <v>0</v>
          </cell>
          <cell r="S1159">
            <v>0</v>
          </cell>
          <cell r="T1159">
            <v>0</v>
          </cell>
          <cell r="U1159">
            <v>0</v>
          </cell>
        </row>
        <row r="1160">
          <cell r="R1160">
            <v>0</v>
          </cell>
          <cell r="S1160">
            <v>0</v>
          </cell>
          <cell r="T1160">
            <v>0</v>
          </cell>
          <cell r="U1160">
            <v>0</v>
          </cell>
        </row>
        <row r="1161">
          <cell r="R1161">
            <v>0</v>
          </cell>
          <cell r="S1161">
            <v>0</v>
          </cell>
          <cell r="T1161">
            <v>0</v>
          </cell>
          <cell r="U1161">
            <v>0</v>
          </cell>
        </row>
        <row r="1162">
          <cell r="R1162">
            <v>0</v>
          </cell>
          <cell r="S1162">
            <v>0</v>
          </cell>
          <cell r="T1162">
            <v>0</v>
          </cell>
          <cell r="U1162">
            <v>0</v>
          </cell>
        </row>
        <row r="1163">
          <cell r="R1163">
            <v>0</v>
          </cell>
          <cell r="S1163">
            <v>0</v>
          </cell>
          <cell r="T1163">
            <v>0</v>
          </cell>
          <cell r="U1163">
            <v>0</v>
          </cell>
        </row>
        <row r="1164">
          <cell r="R1164">
            <v>0</v>
          </cell>
          <cell r="S1164">
            <v>0</v>
          </cell>
          <cell r="T1164">
            <v>0</v>
          </cell>
          <cell r="U1164">
            <v>0</v>
          </cell>
        </row>
        <row r="1165">
          <cell r="R1165">
            <v>0</v>
          </cell>
          <cell r="S1165">
            <v>0</v>
          </cell>
          <cell r="T1165">
            <v>0</v>
          </cell>
          <cell r="U1165">
            <v>0</v>
          </cell>
        </row>
        <row r="1166">
          <cell r="R1166">
            <v>0</v>
          </cell>
          <cell r="S1166">
            <v>0</v>
          </cell>
          <cell r="T1166">
            <v>0</v>
          </cell>
          <cell r="U1166">
            <v>0</v>
          </cell>
        </row>
        <row r="1167">
          <cell r="R1167">
            <v>0</v>
          </cell>
          <cell r="S1167">
            <v>0</v>
          </cell>
          <cell r="T1167">
            <v>0</v>
          </cell>
          <cell r="U1167">
            <v>0</v>
          </cell>
        </row>
        <row r="1168">
          <cell r="R1168">
            <v>0</v>
          </cell>
          <cell r="S1168">
            <v>0</v>
          </cell>
          <cell r="T1168">
            <v>0</v>
          </cell>
          <cell r="U1168">
            <v>0</v>
          </cell>
        </row>
        <row r="1169">
          <cell r="R1169">
            <v>0</v>
          </cell>
          <cell r="S1169">
            <v>0</v>
          </cell>
          <cell r="T1169">
            <v>0</v>
          </cell>
          <cell r="U1169">
            <v>0</v>
          </cell>
        </row>
        <row r="1170">
          <cell r="R1170">
            <v>0</v>
          </cell>
          <cell r="S1170">
            <v>0</v>
          </cell>
          <cell r="T1170">
            <v>0</v>
          </cell>
          <cell r="U1170">
            <v>0</v>
          </cell>
        </row>
        <row r="1171">
          <cell r="R1171">
            <v>0</v>
          </cell>
          <cell r="S1171">
            <v>0</v>
          </cell>
          <cell r="T1171">
            <v>0</v>
          </cell>
          <cell r="U1171">
            <v>0</v>
          </cell>
        </row>
        <row r="1172">
          <cell r="R1172">
            <v>0</v>
          </cell>
          <cell r="S1172">
            <v>0</v>
          </cell>
          <cell r="T1172">
            <v>0</v>
          </cell>
          <cell r="U1172">
            <v>0</v>
          </cell>
        </row>
        <row r="1173">
          <cell r="R1173">
            <v>0</v>
          </cell>
          <cell r="S1173">
            <v>0</v>
          </cell>
          <cell r="T1173">
            <v>0</v>
          </cell>
          <cell r="U1173">
            <v>0</v>
          </cell>
        </row>
        <row r="1174">
          <cell r="R1174">
            <v>0</v>
          </cell>
          <cell r="S1174">
            <v>0</v>
          </cell>
          <cell r="T1174">
            <v>0</v>
          </cell>
          <cell r="U1174">
            <v>0</v>
          </cell>
        </row>
        <row r="1175">
          <cell r="R1175">
            <v>0</v>
          </cell>
          <cell r="S1175">
            <v>0</v>
          </cell>
          <cell r="T1175">
            <v>0</v>
          </cell>
          <cell r="U1175">
            <v>0</v>
          </cell>
        </row>
        <row r="1176">
          <cell r="R1176">
            <v>0</v>
          </cell>
          <cell r="S1176">
            <v>0</v>
          </cell>
          <cell r="T1176">
            <v>0</v>
          </cell>
          <cell r="U1176">
            <v>0</v>
          </cell>
        </row>
        <row r="1177">
          <cell r="R1177">
            <v>0</v>
          </cell>
          <cell r="S1177">
            <v>0</v>
          </cell>
          <cell r="T1177">
            <v>0</v>
          </cell>
          <cell r="U1177">
            <v>0</v>
          </cell>
        </row>
        <row r="1178">
          <cell r="R1178">
            <v>0</v>
          </cell>
          <cell r="S1178">
            <v>0</v>
          </cell>
          <cell r="T1178">
            <v>0</v>
          </cell>
          <cell r="U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  <cell r="U1179">
            <v>0</v>
          </cell>
        </row>
        <row r="1180">
          <cell r="R1180">
            <v>0</v>
          </cell>
          <cell r="S1180">
            <v>0</v>
          </cell>
          <cell r="T1180">
            <v>0</v>
          </cell>
          <cell r="U1180">
            <v>0</v>
          </cell>
        </row>
        <row r="1181">
          <cell r="R1181">
            <v>0</v>
          </cell>
          <cell r="S1181">
            <v>0</v>
          </cell>
          <cell r="T1181">
            <v>0</v>
          </cell>
          <cell r="U1181">
            <v>0</v>
          </cell>
        </row>
        <row r="1182">
          <cell r="R1182">
            <v>0</v>
          </cell>
          <cell r="S1182">
            <v>0</v>
          </cell>
          <cell r="T1182">
            <v>0</v>
          </cell>
          <cell r="U1182">
            <v>0</v>
          </cell>
        </row>
        <row r="1183">
          <cell r="R1183">
            <v>0</v>
          </cell>
          <cell r="S1183">
            <v>0</v>
          </cell>
          <cell r="T1183">
            <v>0</v>
          </cell>
          <cell r="U1183">
            <v>0</v>
          </cell>
        </row>
        <row r="1184">
          <cell r="R1184">
            <v>0</v>
          </cell>
          <cell r="S1184">
            <v>0</v>
          </cell>
          <cell r="T1184">
            <v>0</v>
          </cell>
          <cell r="U1184">
            <v>0</v>
          </cell>
        </row>
        <row r="1185">
          <cell r="R1185">
            <v>0</v>
          </cell>
          <cell r="S1185">
            <v>0</v>
          </cell>
          <cell r="T1185">
            <v>0</v>
          </cell>
          <cell r="U1185">
            <v>0</v>
          </cell>
        </row>
        <row r="1186">
          <cell r="R1186">
            <v>0</v>
          </cell>
          <cell r="S1186">
            <v>0</v>
          </cell>
          <cell r="T1186">
            <v>0</v>
          </cell>
          <cell r="U1186">
            <v>0</v>
          </cell>
        </row>
        <row r="1187">
          <cell r="R1187">
            <v>0</v>
          </cell>
          <cell r="S1187">
            <v>0</v>
          </cell>
          <cell r="T1187">
            <v>0</v>
          </cell>
          <cell r="U1187">
            <v>0</v>
          </cell>
        </row>
        <row r="1188">
          <cell r="R1188">
            <v>0</v>
          </cell>
          <cell r="S1188">
            <v>0</v>
          </cell>
          <cell r="T1188">
            <v>0</v>
          </cell>
          <cell r="U1188">
            <v>0</v>
          </cell>
        </row>
        <row r="1189">
          <cell r="R1189">
            <v>0</v>
          </cell>
          <cell r="S1189">
            <v>0</v>
          </cell>
          <cell r="T1189">
            <v>0</v>
          </cell>
          <cell r="U1189">
            <v>0</v>
          </cell>
        </row>
        <row r="1190">
          <cell r="R1190">
            <v>0</v>
          </cell>
          <cell r="S1190">
            <v>0</v>
          </cell>
          <cell r="T1190">
            <v>0</v>
          </cell>
          <cell r="U1190">
            <v>0</v>
          </cell>
        </row>
        <row r="1191">
          <cell r="R1191">
            <v>0</v>
          </cell>
          <cell r="S1191">
            <v>0</v>
          </cell>
          <cell r="T1191">
            <v>0</v>
          </cell>
          <cell r="U1191">
            <v>0</v>
          </cell>
        </row>
        <row r="1192">
          <cell r="R1192">
            <v>0</v>
          </cell>
          <cell r="S1192">
            <v>0</v>
          </cell>
          <cell r="T1192">
            <v>0</v>
          </cell>
          <cell r="U1192">
            <v>0</v>
          </cell>
        </row>
        <row r="1193">
          <cell r="R1193">
            <v>0</v>
          </cell>
          <cell r="S1193">
            <v>0</v>
          </cell>
          <cell r="T1193">
            <v>0</v>
          </cell>
          <cell r="U1193">
            <v>0</v>
          </cell>
        </row>
        <row r="1194">
          <cell r="R1194">
            <v>0</v>
          </cell>
          <cell r="S1194">
            <v>0</v>
          </cell>
          <cell r="T1194">
            <v>0</v>
          </cell>
          <cell r="U1194">
            <v>0</v>
          </cell>
        </row>
        <row r="1195">
          <cell r="R1195">
            <v>0</v>
          </cell>
          <cell r="S1195">
            <v>0</v>
          </cell>
          <cell r="T1195">
            <v>0</v>
          </cell>
          <cell r="U1195">
            <v>0</v>
          </cell>
        </row>
        <row r="1196">
          <cell r="R1196">
            <v>0</v>
          </cell>
          <cell r="S1196">
            <v>0</v>
          </cell>
          <cell r="T1196">
            <v>0</v>
          </cell>
          <cell r="U1196">
            <v>0</v>
          </cell>
        </row>
        <row r="1197">
          <cell r="R1197">
            <v>0</v>
          </cell>
          <cell r="S1197">
            <v>0</v>
          </cell>
          <cell r="T1197">
            <v>0</v>
          </cell>
          <cell r="U1197">
            <v>0</v>
          </cell>
        </row>
        <row r="1198">
          <cell r="R1198">
            <v>0</v>
          </cell>
          <cell r="S1198">
            <v>0</v>
          </cell>
          <cell r="T1198">
            <v>0</v>
          </cell>
          <cell r="U1198">
            <v>0</v>
          </cell>
        </row>
        <row r="1199">
          <cell r="R1199">
            <v>0</v>
          </cell>
          <cell r="S1199">
            <v>0</v>
          </cell>
          <cell r="T1199">
            <v>0</v>
          </cell>
          <cell r="U1199">
            <v>0</v>
          </cell>
        </row>
        <row r="1200">
          <cell r="R1200">
            <v>0</v>
          </cell>
          <cell r="S1200">
            <v>0</v>
          </cell>
          <cell r="T1200">
            <v>0</v>
          </cell>
          <cell r="U1200">
            <v>0</v>
          </cell>
        </row>
        <row r="1201">
          <cell r="R1201">
            <v>0</v>
          </cell>
          <cell r="S1201">
            <v>0</v>
          </cell>
          <cell r="T1201">
            <v>0</v>
          </cell>
          <cell r="U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  <cell r="U1202">
            <v>0</v>
          </cell>
        </row>
        <row r="1203">
          <cell r="R1203">
            <v>0</v>
          </cell>
          <cell r="S1203">
            <v>0</v>
          </cell>
          <cell r="T1203">
            <v>0</v>
          </cell>
          <cell r="U1203">
            <v>0</v>
          </cell>
        </row>
        <row r="1204">
          <cell r="R1204">
            <v>0</v>
          </cell>
          <cell r="S1204">
            <v>0</v>
          </cell>
          <cell r="T1204">
            <v>0</v>
          </cell>
          <cell r="U1204">
            <v>0</v>
          </cell>
        </row>
        <row r="1205">
          <cell r="R1205">
            <v>0</v>
          </cell>
          <cell r="S1205">
            <v>0</v>
          </cell>
          <cell r="T1205">
            <v>0</v>
          </cell>
          <cell r="U1205">
            <v>0</v>
          </cell>
        </row>
        <row r="1206">
          <cell r="R1206">
            <v>0</v>
          </cell>
          <cell r="S1206">
            <v>0</v>
          </cell>
          <cell r="T1206">
            <v>0</v>
          </cell>
          <cell r="U1206">
            <v>0</v>
          </cell>
        </row>
        <row r="1207">
          <cell r="R1207">
            <v>0</v>
          </cell>
          <cell r="S1207">
            <v>0</v>
          </cell>
          <cell r="T1207">
            <v>0</v>
          </cell>
          <cell r="U1207">
            <v>0</v>
          </cell>
        </row>
        <row r="1208">
          <cell r="R1208">
            <v>0</v>
          </cell>
          <cell r="S1208">
            <v>0</v>
          </cell>
          <cell r="T1208">
            <v>0</v>
          </cell>
          <cell r="U1208">
            <v>0</v>
          </cell>
        </row>
        <row r="1209">
          <cell r="R1209">
            <v>0</v>
          </cell>
          <cell r="S1209">
            <v>0</v>
          </cell>
          <cell r="T1209">
            <v>0</v>
          </cell>
          <cell r="U1209">
            <v>0</v>
          </cell>
        </row>
        <row r="1210">
          <cell r="R1210">
            <v>0</v>
          </cell>
          <cell r="S1210">
            <v>0</v>
          </cell>
          <cell r="T1210">
            <v>0</v>
          </cell>
          <cell r="U1210">
            <v>0</v>
          </cell>
        </row>
        <row r="1211">
          <cell r="R1211">
            <v>0</v>
          </cell>
          <cell r="S1211">
            <v>0</v>
          </cell>
          <cell r="T1211">
            <v>0</v>
          </cell>
          <cell r="U1211">
            <v>0</v>
          </cell>
        </row>
        <row r="1212">
          <cell r="R1212">
            <v>0</v>
          </cell>
          <cell r="S1212">
            <v>0</v>
          </cell>
          <cell r="T1212">
            <v>0</v>
          </cell>
          <cell r="U1212">
            <v>0</v>
          </cell>
        </row>
        <row r="1213">
          <cell r="R1213">
            <v>0</v>
          </cell>
          <cell r="S1213">
            <v>0</v>
          </cell>
          <cell r="T1213">
            <v>0</v>
          </cell>
          <cell r="U1213">
            <v>0</v>
          </cell>
        </row>
        <row r="1214">
          <cell r="R1214">
            <v>0</v>
          </cell>
          <cell r="S1214">
            <v>0</v>
          </cell>
          <cell r="T1214">
            <v>0</v>
          </cell>
          <cell r="U1214">
            <v>0</v>
          </cell>
        </row>
        <row r="1215">
          <cell r="R1215">
            <v>0</v>
          </cell>
          <cell r="S1215">
            <v>0</v>
          </cell>
          <cell r="T1215">
            <v>0</v>
          </cell>
          <cell r="U1215">
            <v>0</v>
          </cell>
        </row>
        <row r="1216">
          <cell r="R1216">
            <v>0</v>
          </cell>
          <cell r="S1216">
            <v>0</v>
          </cell>
          <cell r="T1216">
            <v>0</v>
          </cell>
          <cell r="U1216">
            <v>0</v>
          </cell>
        </row>
        <row r="1217">
          <cell r="R1217">
            <v>0</v>
          </cell>
          <cell r="S1217">
            <v>0</v>
          </cell>
          <cell r="T1217">
            <v>0</v>
          </cell>
          <cell r="U1217">
            <v>0</v>
          </cell>
        </row>
        <row r="1218">
          <cell r="R1218">
            <v>0</v>
          </cell>
          <cell r="S1218">
            <v>0</v>
          </cell>
          <cell r="T1218">
            <v>0</v>
          </cell>
          <cell r="U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  <cell r="U1219">
            <v>0</v>
          </cell>
        </row>
        <row r="1220">
          <cell r="R1220">
            <v>0</v>
          </cell>
          <cell r="S1220">
            <v>0</v>
          </cell>
          <cell r="T1220">
            <v>0</v>
          </cell>
          <cell r="U1220">
            <v>0</v>
          </cell>
        </row>
        <row r="1221">
          <cell r="R1221">
            <v>0</v>
          </cell>
          <cell r="S1221">
            <v>0</v>
          </cell>
          <cell r="T1221">
            <v>0</v>
          </cell>
          <cell r="U1221">
            <v>0</v>
          </cell>
        </row>
        <row r="1222">
          <cell r="R1222">
            <v>0</v>
          </cell>
          <cell r="S1222">
            <v>0</v>
          </cell>
          <cell r="T1222">
            <v>0</v>
          </cell>
          <cell r="U1222">
            <v>0</v>
          </cell>
        </row>
        <row r="1223">
          <cell r="R1223">
            <v>0</v>
          </cell>
          <cell r="S1223">
            <v>0</v>
          </cell>
          <cell r="T1223">
            <v>0</v>
          </cell>
          <cell r="U1223">
            <v>0</v>
          </cell>
        </row>
        <row r="1224">
          <cell r="R1224">
            <v>0</v>
          </cell>
          <cell r="S1224">
            <v>0</v>
          </cell>
          <cell r="T1224">
            <v>0</v>
          </cell>
          <cell r="U1224">
            <v>0</v>
          </cell>
        </row>
        <row r="1225">
          <cell r="R1225">
            <v>0</v>
          </cell>
          <cell r="S1225">
            <v>0</v>
          </cell>
          <cell r="T1225">
            <v>0</v>
          </cell>
          <cell r="U1225">
            <v>0</v>
          </cell>
        </row>
        <row r="1226">
          <cell r="R1226">
            <v>0</v>
          </cell>
          <cell r="S1226">
            <v>0</v>
          </cell>
          <cell r="T1226">
            <v>0</v>
          </cell>
          <cell r="U1226">
            <v>0</v>
          </cell>
        </row>
        <row r="1227">
          <cell r="R1227">
            <v>0</v>
          </cell>
          <cell r="S1227">
            <v>0</v>
          </cell>
          <cell r="T1227">
            <v>0</v>
          </cell>
          <cell r="U1227">
            <v>0</v>
          </cell>
        </row>
        <row r="1228">
          <cell r="R1228">
            <v>0</v>
          </cell>
          <cell r="S1228">
            <v>0</v>
          </cell>
          <cell r="T1228">
            <v>0</v>
          </cell>
          <cell r="U1228">
            <v>0</v>
          </cell>
        </row>
        <row r="1229">
          <cell r="R1229">
            <v>0</v>
          </cell>
          <cell r="S1229">
            <v>0</v>
          </cell>
          <cell r="T1229">
            <v>0</v>
          </cell>
          <cell r="U1229">
            <v>0</v>
          </cell>
        </row>
        <row r="1230">
          <cell r="R1230">
            <v>0</v>
          </cell>
          <cell r="S1230">
            <v>0</v>
          </cell>
          <cell r="T1230">
            <v>0</v>
          </cell>
          <cell r="U1230">
            <v>0</v>
          </cell>
        </row>
        <row r="1231">
          <cell r="R1231">
            <v>0</v>
          </cell>
          <cell r="S1231">
            <v>0</v>
          </cell>
          <cell r="T1231">
            <v>0</v>
          </cell>
          <cell r="U1231">
            <v>0</v>
          </cell>
        </row>
        <row r="1232">
          <cell r="R1232">
            <v>0</v>
          </cell>
          <cell r="S1232">
            <v>0</v>
          </cell>
          <cell r="T1232">
            <v>0</v>
          </cell>
          <cell r="U1232">
            <v>0</v>
          </cell>
        </row>
        <row r="1233">
          <cell r="R1233">
            <v>0</v>
          </cell>
          <cell r="S1233">
            <v>0</v>
          </cell>
          <cell r="T1233">
            <v>0</v>
          </cell>
          <cell r="U1233">
            <v>0</v>
          </cell>
        </row>
        <row r="1234">
          <cell r="R1234">
            <v>0</v>
          </cell>
          <cell r="S1234">
            <v>0</v>
          </cell>
          <cell r="T1234">
            <v>0</v>
          </cell>
          <cell r="U1234">
            <v>0</v>
          </cell>
        </row>
        <row r="1235">
          <cell r="R1235">
            <v>0</v>
          </cell>
          <cell r="S1235">
            <v>0</v>
          </cell>
          <cell r="T1235">
            <v>0</v>
          </cell>
          <cell r="U1235">
            <v>0</v>
          </cell>
        </row>
        <row r="1236">
          <cell r="R1236">
            <v>0</v>
          </cell>
          <cell r="S1236">
            <v>0</v>
          </cell>
          <cell r="T1236">
            <v>0</v>
          </cell>
          <cell r="U1236">
            <v>0</v>
          </cell>
        </row>
        <row r="1237">
          <cell r="R1237">
            <v>0</v>
          </cell>
          <cell r="S1237">
            <v>0</v>
          </cell>
          <cell r="T1237">
            <v>0</v>
          </cell>
          <cell r="U1237">
            <v>0</v>
          </cell>
        </row>
        <row r="1238">
          <cell r="R1238">
            <v>0</v>
          </cell>
          <cell r="S1238">
            <v>0</v>
          </cell>
          <cell r="T1238">
            <v>0</v>
          </cell>
          <cell r="U1238">
            <v>0</v>
          </cell>
        </row>
        <row r="1239">
          <cell r="R1239">
            <v>0</v>
          </cell>
          <cell r="S1239">
            <v>0</v>
          </cell>
          <cell r="T1239">
            <v>0</v>
          </cell>
          <cell r="U1239">
            <v>0</v>
          </cell>
        </row>
        <row r="1240">
          <cell r="R1240">
            <v>0</v>
          </cell>
          <cell r="S1240">
            <v>0</v>
          </cell>
          <cell r="T1240">
            <v>0</v>
          </cell>
          <cell r="U1240">
            <v>0</v>
          </cell>
        </row>
        <row r="1241">
          <cell r="R1241">
            <v>0</v>
          </cell>
          <cell r="S1241">
            <v>0</v>
          </cell>
          <cell r="T1241">
            <v>0</v>
          </cell>
          <cell r="U1241">
            <v>0</v>
          </cell>
        </row>
        <row r="1242">
          <cell r="R1242">
            <v>0</v>
          </cell>
          <cell r="S1242">
            <v>0</v>
          </cell>
          <cell r="T1242">
            <v>0</v>
          </cell>
          <cell r="U1242">
            <v>0</v>
          </cell>
        </row>
        <row r="1243">
          <cell r="R1243">
            <v>0</v>
          </cell>
          <cell r="S1243">
            <v>0</v>
          </cell>
          <cell r="T1243">
            <v>0</v>
          </cell>
          <cell r="U1243">
            <v>0</v>
          </cell>
        </row>
        <row r="1244">
          <cell r="R1244">
            <v>0</v>
          </cell>
          <cell r="S1244">
            <v>0</v>
          </cell>
          <cell r="T1244">
            <v>0</v>
          </cell>
          <cell r="U1244">
            <v>0</v>
          </cell>
        </row>
        <row r="1245">
          <cell r="R1245">
            <v>0</v>
          </cell>
          <cell r="S1245">
            <v>0</v>
          </cell>
          <cell r="T1245">
            <v>0</v>
          </cell>
          <cell r="U1245">
            <v>0</v>
          </cell>
        </row>
        <row r="1246">
          <cell r="R1246">
            <v>0</v>
          </cell>
          <cell r="S1246">
            <v>0</v>
          </cell>
          <cell r="T1246">
            <v>0</v>
          </cell>
          <cell r="U1246">
            <v>0</v>
          </cell>
        </row>
        <row r="1247">
          <cell r="R1247">
            <v>0</v>
          </cell>
          <cell r="S1247">
            <v>0</v>
          </cell>
          <cell r="T1247">
            <v>0</v>
          </cell>
          <cell r="U1247">
            <v>0</v>
          </cell>
        </row>
        <row r="1248">
          <cell r="R1248">
            <v>0</v>
          </cell>
          <cell r="S1248">
            <v>0</v>
          </cell>
          <cell r="T1248">
            <v>0</v>
          </cell>
          <cell r="U1248">
            <v>0</v>
          </cell>
        </row>
        <row r="1249">
          <cell r="R1249">
            <v>0</v>
          </cell>
          <cell r="S1249">
            <v>0</v>
          </cell>
          <cell r="T1249">
            <v>0</v>
          </cell>
          <cell r="U1249">
            <v>0</v>
          </cell>
        </row>
        <row r="1250">
          <cell r="R1250">
            <v>0</v>
          </cell>
          <cell r="S1250">
            <v>0</v>
          </cell>
          <cell r="T1250">
            <v>0</v>
          </cell>
          <cell r="U1250">
            <v>0</v>
          </cell>
        </row>
        <row r="1251">
          <cell r="R1251">
            <v>0</v>
          </cell>
          <cell r="S1251">
            <v>0</v>
          </cell>
          <cell r="T1251">
            <v>0</v>
          </cell>
          <cell r="U1251">
            <v>0</v>
          </cell>
        </row>
        <row r="1252">
          <cell r="R1252">
            <v>0</v>
          </cell>
          <cell r="S1252">
            <v>0</v>
          </cell>
          <cell r="T1252">
            <v>0</v>
          </cell>
          <cell r="U1252">
            <v>0</v>
          </cell>
        </row>
        <row r="1253">
          <cell r="R1253">
            <v>0</v>
          </cell>
          <cell r="S1253">
            <v>0</v>
          </cell>
          <cell r="T1253">
            <v>0</v>
          </cell>
          <cell r="U1253">
            <v>0</v>
          </cell>
        </row>
        <row r="1254">
          <cell r="R1254">
            <v>0</v>
          </cell>
          <cell r="S1254">
            <v>0</v>
          </cell>
          <cell r="T1254">
            <v>0</v>
          </cell>
          <cell r="U1254">
            <v>0</v>
          </cell>
        </row>
        <row r="1255">
          <cell r="R1255">
            <v>0</v>
          </cell>
          <cell r="S1255">
            <v>0</v>
          </cell>
          <cell r="T1255">
            <v>0</v>
          </cell>
          <cell r="U1255">
            <v>0</v>
          </cell>
        </row>
        <row r="1256">
          <cell r="R1256">
            <v>0</v>
          </cell>
          <cell r="S1256">
            <v>0</v>
          </cell>
          <cell r="T1256">
            <v>0</v>
          </cell>
          <cell r="U1256">
            <v>0</v>
          </cell>
        </row>
        <row r="1257">
          <cell r="R1257">
            <v>0</v>
          </cell>
          <cell r="S1257">
            <v>0</v>
          </cell>
          <cell r="T1257">
            <v>0</v>
          </cell>
          <cell r="U1257">
            <v>0</v>
          </cell>
        </row>
        <row r="1258">
          <cell r="R1258">
            <v>0</v>
          </cell>
          <cell r="S1258">
            <v>0</v>
          </cell>
          <cell r="T1258">
            <v>0</v>
          </cell>
          <cell r="U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  <cell r="U1259">
            <v>0</v>
          </cell>
        </row>
        <row r="1260">
          <cell r="R1260">
            <v>0</v>
          </cell>
          <cell r="S1260">
            <v>0</v>
          </cell>
          <cell r="T1260">
            <v>0</v>
          </cell>
          <cell r="U1260">
            <v>0</v>
          </cell>
        </row>
        <row r="1261">
          <cell r="R1261">
            <v>0</v>
          </cell>
          <cell r="S1261">
            <v>0</v>
          </cell>
          <cell r="T1261">
            <v>0</v>
          </cell>
          <cell r="U1261">
            <v>0</v>
          </cell>
        </row>
        <row r="1262">
          <cell r="R1262">
            <v>0</v>
          </cell>
          <cell r="S1262">
            <v>0</v>
          </cell>
          <cell r="T1262">
            <v>0</v>
          </cell>
          <cell r="U1262">
            <v>0</v>
          </cell>
        </row>
        <row r="1263">
          <cell r="R1263">
            <v>0</v>
          </cell>
          <cell r="S1263">
            <v>0</v>
          </cell>
          <cell r="T1263">
            <v>0</v>
          </cell>
          <cell r="U1263">
            <v>0</v>
          </cell>
        </row>
        <row r="1264">
          <cell r="R1264">
            <v>0</v>
          </cell>
          <cell r="S1264">
            <v>0</v>
          </cell>
          <cell r="T1264">
            <v>0</v>
          </cell>
          <cell r="U1264">
            <v>0</v>
          </cell>
        </row>
        <row r="1265">
          <cell r="R1265">
            <v>0</v>
          </cell>
          <cell r="S1265">
            <v>0</v>
          </cell>
          <cell r="T1265">
            <v>0</v>
          </cell>
          <cell r="U1265">
            <v>0</v>
          </cell>
        </row>
        <row r="1266">
          <cell r="R1266">
            <v>0</v>
          </cell>
          <cell r="S1266">
            <v>0</v>
          </cell>
          <cell r="T1266">
            <v>0</v>
          </cell>
          <cell r="U1266">
            <v>0</v>
          </cell>
        </row>
        <row r="1267">
          <cell r="R1267">
            <v>0</v>
          </cell>
          <cell r="S1267">
            <v>0</v>
          </cell>
          <cell r="T1267">
            <v>0</v>
          </cell>
          <cell r="U1267">
            <v>0</v>
          </cell>
        </row>
        <row r="1268">
          <cell r="R1268">
            <v>0</v>
          </cell>
          <cell r="S1268">
            <v>0</v>
          </cell>
          <cell r="T1268">
            <v>0</v>
          </cell>
          <cell r="U1268">
            <v>0</v>
          </cell>
        </row>
        <row r="1269">
          <cell r="R1269">
            <v>0</v>
          </cell>
          <cell r="S1269">
            <v>0</v>
          </cell>
          <cell r="T1269">
            <v>0</v>
          </cell>
          <cell r="U1269">
            <v>0</v>
          </cell>
        </row>
        <row r="1270">
          <cell r="R1270">
            <v>0</v>
          </cell>
          <cell r="S1270">
            <v>0</v>
          </cell>
          <cell r="T1270">
            <v>0</v>
          </cell>
          <cell r="U1270">
            <v>0</v>
          </cell>
        </row>
        <row r="1271">
          <cell r="R1271">
            <v>0</v>
          </cell>
          <cell r="S1271">
            <v>0</v>
          </cell>
          <cell r="T1271">
            <v>0</v>
          </cell>
          <cell r="U1271">
            <v>0</v>
          </cell>
        </row>
        <row r="1272">
          <cell r="R1272">
            <v>0</v>
          </cell>
          <cell r="S1272">
            <v>0</v>
          </cell>
          <cell r="T1272">
            <v>0</v>
          </cell>
          <cell r="U1272">
            <v>0</v>
          </cell>
        </row>
        <row r="1273">
          <cell r="R1273">
            <v>0</v>
          </cell>
          <cell r="S1273">
            <v>0</v>
          </cell>
          <cell r="T1273">
            <v>0</v>
          </cell>
          <cell r="U1273">
            <v>0</v>
          </cell>
        </row>
        <row r="1274">
          <cell r="R1274">
            <v>0</v>
          </cell>
          <cell r="S1274">
            <v>0</v>
          </cell>
          <cell r="T1274">
            <v>0</v>
          </cell>
          <cell r="U1274">
            <v>0</v>
          </cell>
        </row>
        <row r="1275">
          <cell r="R1275">
            <v>0</v>
          </cell>
          <cell r="S1275">
            <v>0</v>
          </cell>
          <cell r="T1275">
            <v>0</v>
          </cell>
          <cell r="U1275">
            <v>0</v>
          </cell>
        </row>
        <row r="1276">
          <cell r="R1276">
            <v>0</v>
          </cell>
          <cell r="S1276">
            <v>0</v>
          </cell>
          <cell r="T1276">
            <v>0</v>
          </cell>
          <cell r="U1276">
            <v>0</v>
          </cell>
        </row>
        <row r="1277">
          <cell r="R1277">
            <v>0</v>
          </cell>
          <cell r="S1277">
            <v>0</v>
          </cell>
          <cell r="T1277">
            <v>0</v>
          </cell>
          <cell r="U1277">
            <v>0</v>
          </cell>
        </row>
        <row r="1278">
          <cell r="R1278">
            <v>0</v>
          </cell>
          <cell r="S1278">
            <v>0</v>
          </cell>
          <cell r="T1278">
            <v>0</v>
          </cell>
          <cell r="U1278">
            <v>0</v>
          </cell>
        </row>
        <row r="1279">
          <cell r="R1279">
            <v>0</v>
          </cell>
          <cell r="S1279">
            <v>0</v>
          </cell>
          <cell r="T1279">
            <v>0</v>
          </cell>
          <cell r="U1279">
            <v>0</v>
          </cell>
        </row>
        <row r="1280">
          <cell r="R1280">
            <v>0</v>
          </cell>
          <cell r="S1280">
            <v>0</v>
          </cell>
          <cell r="T1280">
            <v>0</v>
          </cell>
          <cell r="U1280">
            <v>0</v>
          </cell>
        </row>
        <row r="1281">
          <cell r="R1281">
            <v>0</v>
          </cell>
          <cell r="S1281">
            <v>0</v>
          </cell>
          <cell r="T1281">
            <v>0</v>
          </cell>
          <cell r="U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  <cell r="U1282">
            <v>0</v>
          </cell>
        </row>
        <row r="1283">
          <cell r="R1283">
            <v>0</v>
          </cell>
          <cell r="S1283">
            <v>0</v>
          </cell>
          <cell r="T1283">
            <v>0</v>
          </cell>
          <cell r="U1283">
            <v>0</v>
          </cell>
        </row>
        <row r="1284">
          <cell r="R1284">
            <v>0</v>
          </cell>
          <cell r="S1284">
            <v>0</v>
          </cell>
          <cell r="T1284">
            <v>0</v>
          </cell>
          <cell r="U1284">
            <v>0</v>
          </cell>
        </row>
        <row r="1285">
          <cell r="R1285">
            <v>0</v>
          </cell>
          <cell r="S1285">
            <v>0</v>
          </cell>
          <cell r="T1285">
            <v>0</v>
          </cell>
          <cell r="U1285">
            <v>0</v>
          </cell>
        </row>
        <row r="1286">
          <cell r="R1286">
            <v>0</v>
          </cell>
          <cell r="S1286">
            <v>0</v>
          </cell>
          <cell r="T1286">
            <v>0</v>
          </cell>
          <cell r="U1286">
            <v>0</v>
          </cell>
        </row>
        <row r="1287">
          <cell r="R1287">
            <v>0</v>
          </cell>
          <cell r="S1287">
            <v>0</v>
          </cell>
          <cell r="T1287">
            <v>0</v>
          </cell>
          <cell r="U1287">
            <v>0</v>
          </cell>
        </row>
        <row r="1288">
          <cell r="R1288">
            <v>0</v>
          </cell>
          <cell r="S1288">
            <v>0</v>
          </cell>
          <cell r="T1288">
            <v>0</v>
          </cell>
          <cell r="U1288">
            <v>0</v>
          </cell>
        </row>
        <row r="1289">
          <cell r="R1289">
            <v>0</v>
          </cell>
          <cell r="S1289">
            <v>0</v>
          </cell>
          <cell r="T1289">
            <v>0</v>
          </cell>
          <cell r="U1289">
            <v>0</v>
          </cell>
        </row>
        <row r="1290">
          <cell r="R1290">
            <v>0</v>
          </cell>
          <cell r="S1290">
            <v>0</v>
          </cell>
          <cell r="T1290">
            <v>0</v>
          </cell>
          <cell r="U1290">
            <v>0</v>
          </cell>
        </row>
        <row r="1291">
          <cell r="R1291">
            <v>0</v>
          </cell>
          <cell r="S1291">
            <v>0</v>
          </cell>
          <cell r="T1291">
            <v>0</v>
          </cell>
          <cell r="U1291">
            <v>0</v>
          </cell>
        </row>
        <row r="1292">
          <cell r="R1292">
            <v>0</v>
          </cell>
          <cell r="S1292">
            <v>0</v>
          </cell>
          <cell r="T1292">
            <v>0</v>
          </cell>
          <cell r="U1292">
            <v>0</v>
          </cell>
        </row>
        <row r="1293">
          <cell r="R1293">
            <v>0</v>
          </cell>
          <cell r="S1293">
            <v>0</v>
          </cell>
          <cell r="T1293">
            <v>0</v>
          </cell>
          <cell r="U1293">
            <v>0</v>
          </cell>
        </row>
        <row r="1294">
          <cell r="R1294">
            <v>0</v>
          </cell>
          <cell r="S1294">
            <v>0</v>
          </cell>
          <cell r="T1294">
            <v>0</v>
          </cell>
          <cell r="U1294">
            <v>0</v>
          </cell>
        </row>
        <row r="1295">
          <cell r="R1295">
            <v>0</v>
          </cell>
          <cell r="S1295">
            <v>0</v>
          </cell>
          <cell r="T1295">
            <v>0</v>
          </cell>
          <cell r="U1295">
            <v>0</v>
          </cell>
        </row>
        <row r="1296">
          <cell r="R1296">
            <v>0</v>
          </cell>
          <cell r="S1296">
            <v>0</v>
          </cell>
          <cell r="T1296">
            <v>0</v>
          </cell>
          <cell r="U1296">
            <v>0</v>
          </cell>
        </row>
        <row r="1297">
          <cell r="R1297">
            <v>0</v>
          </cell>
          <cell r="S1297">
            <v>0</v>
          </cell>
          <cell r="T1297">
            <v>0</v>
          </cell>
          <cell r="U1297">
            <v>0</v>
          </cell>
        </row>
        <row r="1298">
          <cell r="R1298">
            <v>0</v>
          </cell>
          <cell r="S1298">
            <v>0</v>
          </cell>
          <cell r="T1298">
            <v>0</v>
          </cell>
          <cell r="U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  <cell r="U1299">
            <v>0</v>
          </cell>
        </row>
        <row r="1300">
          <cell r="R1300">
            <v>0</v>
          </cell>
          <cell r="S1300">
            <v>0</v>
          </cell>
          <cell r="T1300">
            <v>0</v>
          </cell>
          <cell r="U1300">
            <v>0</v>
          </cell>
        </row>
        <row r="1301">
          <cell r="R1301">
            <v>0</v>
          </cell>
          <cell r="S1301">
            <v>0</v>
          </cell>
          <cell r="T1301">
            <v>0</v>
          </cell>
          <cell r="U1301">
            <v>0</v>
          </cell>
        </row>
        <row r="1302">
          <cell r="R1302">
            <v>0</v>
          </cell>
          <cell r="S1302">
            <v>0</v>
          </cell>
          <cell r="T1302">
            <v>0</v>
          </cell>
          <cell r="U1302">
            <v>0</v>
          </cell>
        </row>
        <row r="1303">
          <cell r="R1303">
            <v>0</v>
          </cell>
          <cell r="S1303">
            <v>0</v>
          </cell>
          <cell r="T1303">
            <v>0</v>
          </cell>
          <cell r="U1303">
            <v>0</v>
          </cell>
        </row>
        <row r="1304">
          <cell r="R1304">
            <v>0</v>
          </cell>
          <cell r="S1304">
            <v>0</v>
          </cell>
          <cell r="T1304">
            <v>0</v>
          </cell>
          <cell r="U1304">
            <v>0</v>
          </cell>
        </row>
        <row r="1305">
          <cell r="R1305">
            <v>0</v>
          </cell>
          <cell r="S1305">
            <v>0</v>
          </cell>
          <cell r="T1305">
            <v>0</v>
          </cell>
          <cell r="U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  <cell r="U1306">
            <v>0</v>
          </cell>
        </row>
        <row r="1307">
          <cell r="R1307">
            <v>0</v>
          </cell>
          <cell r="S1307">
            <v>0</v>
          </cell>
          <cell r="T1307">
            <v>0</v>
          </cell>
          <cell r="U1307">
            <v>0</v>
          </cell>
        </row>
        <row r="1308">
          <cell r="R1308">
            <v>0</v>
          </cell>
          <cell r="S1308">
            <v>0</v>
          </cell>
          <cell r="T1308">
            <v>0</v>
          </cell>
          <cell r="U1308">
            <v>0</v>
          </cell>
        </row>
        <row r="1309">
          <cell r="R1309">
            <v>0</v>
          </cell>
          <cell r="S1309">
            <v>0</v>
          </cell>
          <cell r="T1309">
            <v>0</v>
          </cell>
          <cell r="U1309">
            <v>0</v>
          </cell>
        </row>
        <row r="1310">
          <cell r="R1310">
            <v>0</v>
          </cell>
          <cell r="S1310">
            <v>0</v>
          </cell>
          <cell r="T1310">
            <v>0</v>
          </cell>
          <cell r="U1310">
            <v>0</v>
          </cell>
        </row>
        <row r="1311">
          <cell r="R1311">
            <v>0</v>
          </cell>
          <cell r="S1311">
            <v>0</v>
          </cell>
          <cell r="T1311">
            <v>0</v>
          </cell>
          <cell r="U1311">
            <v>0</v>
          </cell>
        </row>
        <row r="1312">
          <cell r="R1312">
            <v>0</v>
          </cell>
          <cell r="S1312">
            <v>0</v>
          </cell>
          <cell r="T1312">
            <v>0</v>
          </cell>
          <cell r="U1312">
            <v>0</v>
          </cell>
        </row>
        <row r="1313">
          <cell r="R1313">
            <v>0</v>
          </cell>
          <cell r="S1313">
            <v>0</v>
          </cell>
          <cell r="T1313">
            <v>0</v>
          </cell>
          <cell r="U1313">
            <v>0</v>
          </cell>
        </row>
        <row r="1314">
          <cell r="R1314">
            <v>0</v>
          </cell>
          <cell r="S1314">
            <v>0</v>
          </cell>
          <cell r="T1314">
            <v>0</v>
          </cell>
          <cell r="U1314">
            <v>0</v>
          </cell>
        </row>
        <row r="1315">
          <cell r="R1315">
            <v>0</v>
          </cell>
          <cell r="S1315">
            <v>0</v>
          </cell>
          <cell r="T1315">
            <v>0</v>
          </cell>
          <cell r="U1315">
            <v>0</v>
          </cell>
        </row>
        <row r="1316">
          <cell r="R1316">
            <v>0</v>
          </cell>
          <cell r="S1316">
            <v>0</v>
          </cell>
          <cell r="T1316">
            <v>0</v>
          </cell>
          <cell r="U1316">
            <v>0</v>
          </cell>
        </row>
        <row r="1317">
          <cell r="R1317">
            <v>0</v>
          </cell>
          <cell r="S1317">
            <v>0</v>
          </cell>
          <cell r="T1317">
            <v>0</v>
          </cell>
          <cell r="U1317">
            <v>0</v>
          </cell>
        </row>
        <row r="1318">
          <cell r="R1318">
            <v>0</v>
          </cell>
          <cell r="S1318">
            <v>0</v>
          </cell>
          <cell r="T1318">
            <v>0</v>
          </cell>
          <cell r="U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  <cell r="U1319">
            <v>0</v>
          </cell>
        </row>
        <row r="1320">
          <cell r="R1320">
            <v>0</v>
          </cell>
          <cell r="S1320">
            <v>0</v>
          </cell>
          <cell r="T1320">
            <v>0</v>
          </cell>
          <cell r="U1320">
            <v>0</v>
          </cell>
        </row>
        <row r="1321">
          <cell r="R1321">
            <v>0</v>
          </cell>
          <cell r="S1321">
            <v>0</v>
          </cell>
          <cell r="T1321">
            <v>0</v>
          </cell>
          <cell r="U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  <cell r="U1322">
            <v>0</v>
          </cell>
        </row>
        <row r="1323">
          <cell r="R1323">
            <v>0</v>
          </cell>
          <cell r="S1323">
            <v>0</v>
          </cell>
          <cell r="T1323">
            <v>0</v>
          </cell>
          <cell r="U1323">
            <v>0</v>
          </cell>
        </row>
        <row r="1324">
          <cell r="R1324">
            <v>0</v>
          </cell>
          <cell r="S1324">
            <v>0</v>
          </cell>
          <cell r="T1324">
            <v>0</v>
          </cell>
          <cell r="U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  <cell r="U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  <cell r="U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  <cell r="U1327">
            <v>0</v>
          </cell>
        </row>
        <row r="1328">
          <cell r="R1328">
            <v>0</v>
          </cell>
          <cell r="S1328">
            <v>0</v>
          </cell>
          <cell r="T1328">
            <v>0</v>
          </cell>
          <cell r="U1328">
            <v>0</v>
          </cell>
        </row>
        <row r="1329">
          <cell r="R1329">
            <v>0</v>
          </cell>
          <cell r="S1329">
            <v>0</v>
          </cell>
          <cell r="T1329">
            <v>0</v>
          </cell>
          <cell r="U1329">
            <v>0</v>
          </cell>
        </row>
        <row r="1330">
          <cell r="R1330">
            <v>0</v>
          </cell>
          <cell r="S1330">
            <v>0</v>
          </cell>
          <cell r="T1330">
            <v>0</v>
          </cell>
          <cell r="U1330">
            <v>0</v>
          </cell>
        </row>
        <row r="1331">
          <cell r="R1331">
            <v>0</v>
          </cell>
          <cell r="S1331">
            <v>0</v>
          </cell>
          <cell r="T1331">
            <v>0</v>
          </cell>
          <cell r="U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  <cell r="U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  <cell r="U1333">
            <v>0</v>
          </cell>
        </row>
        <row r="1334">
          <cell r="R1334">
            <v>0</v>
          </cell>
          <cell r="S1334">
            <v>0</v>
          </cell>
          <cell r="T1334">
            <v>0</v>
          </cell>
          <cell r="U1334">
            <v>0</v>
          </cell>
        </row>
        <row r="1335">
          <cell r="R1335">
            <v>0</v>
          </cell>
          <cell r="S1335">
            <v>0</v>
          </cell>
          <cell r="T1335">
            <v>0</v>
          </cell>
          <cell r="U1335">
            <v>0</v>
          </cell>
        </row>
        <row r="1336">
          <cell r="R1336">
            <v>0</v>
          </cell>
          <cell r="S1336">
            <v>0</v>
          </cell>
          <cell r="T1336">
            <v>0</v>
          </cell>
          <cell r="U1336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  <cell r="U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  <cell r="U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  <cell r="U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  <cell r="U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  <cell r="U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  <cell r="U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  <cell r="U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  <cell r="U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  <cell r="U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  <cell r="U1346">
            <v>0</v>
          </cell>
        </row>
        <row r="1347">
          <cell r="R1347">
            <v>0</v>
          </cell>
          <cell r="S1347">
            <v>0</v>
          </cell>
          <cell r="T1347">
            <v>0</v>
          </cell>
          <cell r="U1347">
            <v>0</v>
          </cell>
        </row>
        <row r="1348">
          <cell r="R1348">
            <v>0</v>
          </cell>
          <cell r="S1348">
            <v>0</v>
          </cell>
          <cell r="T1348">
            <v>0</v>
          </cell>
          <cell r="U1348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  <cell r="U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  <cell r="U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  <cell r="U1351">
            <v>0</v>
          </cell>
        </row>
        <row r="1352">
          <cell r="R1352">
            <v>0</v>
          </cell>
          <cell r="S1352">
            <v>0</v>
          </cell>
          <cell r="T1352">
            <v>0</v>
          </cell>
          <cell r="U1352">
            <v>0</v>
          </cell>
        </row>
        <row r="1353">
          <cell r="R1353">
            <v>0</v>
          </cell>
          <cell r="S1353">
            <v>0</v>
          </cell>
          <cell r="T1353">
            <v>0</v>
          </cell>
          <cell r="U1353">
            <v>0</v>
          </cell>
        </row>
        <row r="1354">
          <cell r="R1354">
            <v>0</v>
          </cell>
          <cell r="S1354">
            <v>0</v>
          </cell>
          <cell r="T1354">
            <v>0</v>
          </cell>
          <cell r="U1354">
            <v>0</v>
          </cell>
        </row>
        <row r="1355">
          <cell r="R1355">
            <v>0</v>
          </cell>
          <cell r="S1355">
            <v>0</v>
          </cell>
          <cell r="T1355">
            <v>0</v>
          </cell>
          <cell r="U1355">
            <v>0</v>
          </cell>
        </row>
        <row r="1356">
          <cell r="R1356">
            <v>0</v>
          </cell>
          <cell r="S1356">
            <v>0</v>
          </cell>
          <cell r="T1356">
            <v>0</v>
          </cell>
          <cell r="U1356">
            <v>0</v>
          </cell>
        </row>
        <row r="1357">
          <cell r="R1357">
            <v>0</v>
          </cell>
          <cell r="S1357">
            <v>0</v>
          </cell>
          <cell r="T1357">
            <v>0</v>
          </cell>
          <cell r="U1357">
            <v>0</v>
          </cell>
        </row>
        <row r="1358">
          <cell r="R1358">
            <v>0</v>
          </cell>
          <cell r="S1358">
            <v>0</v>
          </cell>
          <cell r="T1358">
            <v>0</v>
          </cell>
          <cell r="U1358">
            <v>0</v>
          </cell>
        </row>
        <row r="1359">
          <cell r="R1359">
            <v>0</v>
          </cell>
          <cell r="S1359">
            <v>0</v>
          </cell>
          <cell r="T1359">
            <v>0</v>
          </cell>
          <cell r="U1359">
            <v>0</v>
          </cell>
        </row>
        <row r="1360">
          <cell r="R1360">
            <v>0</v>
          </cell>
          <cell r="S1360">
            <v>0</v>
          </cell>
          <cell r="T1360">
            <v>0</v>
          </cell>
          <cell r="U1360">
            <v>0</v>
          </cell>
        </row>
        <row r="1361">
          <cell r="R1361">
            <v>0</v>
          </cell>
          <cell r="S1361">
            <v>0</v>
          </cell>
          <cell r="T1361">
            <v>0</v>
          </cell>
          <cell r="U1361">
            <v>0</v>
          </cell>
        </row>
        <row r="1362">
          <cell r="R1362">
            <v>0</v>
          </cell>
          <cell r="S1362">
            <v>0</v>
          </cell>
          <cell r="T1362">
            <v>0</v>
          </cell>
          <cell r="U1362">
            <v>0</v>
          </cell>
        </row>
        <row r="1363">
          <cell r="R1363">
            <v>0</v>
          </cell>
          <cell r="S1363">
            <v>0</v>
          </cell>
          <cell r="T1363">
            <v>0</v>
          </cell>
          <cell r="U1363">
            <v>0</v>
          </cell>
        </row>
        <row r="1364">
          <cell r="R1364">
            <v>0</v>
          </cell>
          <cell r="S1364">
            <v>0</v>
          </cell>
          <cell r="T1364">
            <v>0</v>
          </cell>
          <cell r="U1364">
            <v>0</v>
          </cell>
        </row>
        <row r="1365">
          <cell r="R1365">
            <v>0</v>
          </cell>
          <cell r="S1365">
            <v>0</v>
          </cell>
          <cell r="T1365">
            <v>0</v>
          </cell>
          <cell r="U1365">
            <v>0</v>
          </cell>
        </row>
        <row r="1366">
          <cell r="R1366">
            <v>0</v>
          </cell>
          <cell r="S1366">
            <v>0</v>
          </cell>
          <cell r="T1366">
            <v>0</v>
          </cell>
          <cell r="U1366">
            <v>0</v>
          </cell>
        </row>
        <row r="1367">
          <cell r="R1367">
            <v>0</v>
          </cell>
          <cell r="S1367">
            <v>0</v>
          </cell>
          <cell r="T1367">
            <v>0</v>
          </cell>
          <cell r="U1367">
            <v>0</v>
          </cell>
        </row>
        <row r="1368">
          <cell r="R1368">
            <v>0</v>
          </cell>
          <cell r="S1368">
            <v>0</v>
          </cell>
          <cell r="T1368">
            <v>0</v>
          </cell>
          <cell r="U1368">
            <v>0</v>
          </cell>
        </row>
        <row r="1369">
          <cell r="R1369">
            <v>0</v>
          </cell>
          <cell r="S1369">
            <v>0</v>
          </cell>
          <cell r="T1369">
            <v>0</v>
          </cell>
          <cell r="U1369">
            <v>0</v>
          </cell>
        </row>
        <row r="1370">
          <cell r="R1370">
            <v>0</v>
          </cell>
          <cell r="S1370">
            <v>0</v>
          </cell>
          <cell r="T1370">
            <v>0</v>
          </cell>
          <cell r="U1370">
            <v>0</v>
          </cell>
        </row>
        <row r="1371">
          <cell r="R1371">
            <v>0</v>
          </cell>
          <cell r="S1371">
            <v>0</v>
          </cell>
          <cell r="T1371">
            <v>0</v>
          </cell>
          <cell r="U1371">
            <v>0</v>
          </cell>
        </row>
        <row r="1372">
          <cell r="R1372">
            <v>0</v>
          </cell>
          <cell r="S1372">
            <v>0</v>
          </cell>
          <cell r="T1372">
            <v>0</v>
          </cell>
          <cell r="U1372">
            <v>0</v>
          </cell>
        </row>
        <row r="1373">
          <cell r="R1373">
            <v>0</v>
          </cell>
          <cell r="S1373">
            <v>0</v>
          </cell>
          <cell r="T1373">
            <v>0</v>
          </cell>
          <cell r="U1373">
            <v>0</v>
          </cell>
        </row>
        <row r="1374">
          <cell r="R1374">
            <v>0</v>
          </cell>
          <cell r="S1374">
            <v>0</v>
          </cell>
          <cell r="T1374">
            <v>0</v>
          </cell>
          <cell r="U1374">
            <v>0</v>
          </cell>
        </row>
        <row r="1375">
          <cell r="R1375">
            <v>0</v>
          </cell>
          <cell r="S1375">
            <v>0</v>
          </cell>
          <cell r="T1375">
            <v>0</v>
          </cell>
          <cell r="U1375">
            <v>0</v>
          </cell>
        </row>
        <row r="1376">
          <cell r="R1376">
            <v>0</v>
          </cell>
          <cell r="S1376">
            <v>0</v>
          </cell>
          <cell r="T1376">
            <v>0</v>
          </cell>
          <cell r="U1376">
            <v>0</v>
          </cell>
        </row>
        <row r="1377">
          <cell r="R1377">
            <v>0</v>
          </cell>
          <cell r="S1377">
            <v>0</v>
          </cell>
          <cell r="T1377">
            <v>0</v>
          </cell>
          <cell r="U1377">
            <v>0</v>
          </cell>
        </row>
        <row r="1378">
          <cell r="R1378">
            <v>0</v>
          </cell>
          <cell r="S1378">
            <v>0</v>
          </cell>
          <cell r="T1378">
            <v>0</v>
          </cell>
          <cell r="U1378">
            <v>0</v>
          </cell>
        </row>
        <row r="1379">
          <cell r="R1379">
            <v>0</v>
          </cell>
          <cell r="S1379">
            <v>0</v>
          </cell>
          <cell r="T1379">
            <v>0</v>
          </cell>
          <cell r="U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  <cell r="U1380">
            <v>0</v>
          </cell>
        </row>
        <row r="1381">
          <cell r="R1381">
            <v>0</v>
          </cell>
          <cell r="S1381">
            <v>0</v>
          </cell>
          <cell r="T1381">
            <v>0</v>
          </cell>
          <cell r="U1381">
            <v>0</v>
          </cell>
        </row>
        <row r="1382">
          <cell r="R1382">
            <v>0</v>
          </cell>
          <cell r="S1382">
            <v>0</v>
          </cell>
          <cell r="T1382">
            <v>0</v>
          </cell>
          <cell r="U1382">
            <v>0</v>
          </cell>
        </row>
        <row r="1383">
          <cell r="R1383">
            <v>0</v>
          </cell>
          <cell r="S1383">
            <v>0</v>
          </cell>
          <cell r="T1383">
            <v>0</v>
          </cell>
          <cell r="U1383">
            <v>0</v>
          </cell>
        </row>
        <row r="1384">
          <cell r="R1384">
            <v>0</v>
          </cell>
          <cell r="S1384">
            <v>0</v>
          </cell>
          <cell r="T1384">
            <v>0</v>
          </cell>
          <cell r="U1384">
            <v>0</v>
          </cell>
        </row>
        <row r="1385">
          <cell r="R1385">
            <v>0</v>
          </cell>
          <cell r="S1385">
            <v>0</v>
          </cell>
          <cell r="T1385">
            <v>0</v>
          </cell>
          <cell r="U1385">
            <v>0</v>
          </cell>
        </row>
        <row r="1386">
          <cell r="R1386">
            <v>0</v>
          </cell>
          <cell r="S1386">
            <v>0</v>
          </cell>
          <cell r="T1386">
            <v>0</v>
          </cell>
          <cell r="U1386">
            <v>0</v>
          </cell>
        </row>
        <row r="1387">
          <cell r="R1387">
            <v>0</v>
          </cell>
          <cell r="S1387">
            <v>0</v>
          </cell>
          <cell r="T1387">
            <v>0</v>
          </cell>
          <cell r="U1387">
            <v>0</v>
          </cell>
        </row>
        <row r="1388">
          <cell r="R1388">
            <v>0</v>
          </cell>
          <cell r="S1388">
            <v>0</v>
          </cell>
          <cell r="T1388">
            <v>0</v>
          </cell>
          <cell r="U1388">
            <v>0</v>
          </cell>
        </row>
        <row r="1389">
          <cell r="R1389">
            <v>0</v>
          </cell>
          <cell r="S1389">
            <v>0</v>
          </cell>
          <cell r="T1389">
            <v>0</v>
          </cell>
          <cell r="U1389">
            <v>0</v>
          </cell>
        </row>
        <row r="1390">
          <cell r="R1390">
            <v>0</v>
          </cell>
          <cell r="S1390">
            <v>0</v>
          </cell>
          <cell r="T1390">
            <v>0</v>
          </cell>
          <cell r="U1390">
            <v>0</v>
          </cell>
        </row>
        <row r="1391">
          <cell r="R1391">
            <v>0</v>
          </cell>
          <cell r="S1391">
            <v>0</v>
          </cell>
          <cell r="T1391">
            <v>0</v>
          </cell>
          <cell r="U1391">
            <v>0</v>
          </cell>
        </row>
        <row r="1392">
          <cell r="R1392">
            <v>0</v>
          </cell>
          <cell r="S1392">
            <v>0</v>
          </cell>
          <cell r="T1392">
            <v>0</v>
          </cell>
          <cell r="U1392">
            <v>0</v>
          </cell>
        </row>
        <row r="1393">
          <cell r="R1393">
            <v>0</v>
          </cell>
          <cell r="S1393">
            <v>0</v>
          </cell>
          <cell r="T1393">
            <v>0</v>
          </cell>
          <cell r="U1393">
            <v>0</v>
          </cell>
        </row>
        <row r="1394">
          <cell r="R1394">
            <v>0</v>
          </cell>
          <cell r="S1394">
            <v>0</v>
          </cell>
          <cell r="T1394">
            <v>0</v>
          </cell>
          <cell r="U1394">
            <v>0</v>
          </cell>
        </row>
        <row r="1395">
          <cell r="R1395">
            <v>0</v>
          </cell>
          <cell r="S1395">
            <v>0</v>
          </cell>
          <cell r="T1395">
            <v>0</v>
          </cell>
          <cell r="U1395">
            <v>0</v>
          </cell>
        </row>
        <row r="1396">
          <cell r="R1396">
            <v>0</v>
          </cell>
          <cell r="S1396">
            <v>0</v>
          </cell>
          <cell r="T1396">
            <v>0</v>
          </cell>
          <cell r="U1396">
            <v>0</v>
          </cell>
        </row>
        <row r="1397">
          <cell r="R1397">
            <v>0</v>
          </cell>
          <cell r="S1397">
            <v>0</v>
          </cell>
          <cell r="T1397">
            <v>0</v>
          </cell>
          <cell r="U1397">
            <v>0</v>
          </cell>
        </row>
        <row r="1398">
          <cell r="R1398">
            <v>0</v>
          </cell>
          <cell r="S1398">
            <v>0</v>
          </cell>
          <cell r="T1398">
            <v>0</v>
          </cell>
          <cell r="U1398">
            <v>0</v>
          </cell>
        </row>
        <row r="1399">
          <cell r="R1399">
            <v>0</v>
          </cell>
          <cell r="S1399">
            <v>0</v>
          </cell>
          <cell r="T1399">
            <v>0</v>
          </cell>
          <cell r="U1399">
            <v>0</v>
          </cell>
        </row>
        <row r="1400">
          <cell r="R1400">
            <v>0</v>
          </cell>
          <cell r="S1400">
            <v>0</v>
          </cell>
          <cell r="T1400">
            <v>0</v>
          </cell>
          <cell r="U1400">
            <v>0</v>
          </cell>
        </row>
        <row r="1401">
          <cell r="R1401">
            <v>0</v>
          </cell>
          <cell r="S1401">
            <v>0</v>
          </cell>
          <cell r="T1401">
            <v>0</v>
          </cell>
          <cell r="U1401">
            <v>0</v>
          </cell>
        </row>
        <row r="1402">
          <cell r="R1402">
            <v>0</v>
          </cell>
          <cell r="S1402">
            <v>0</v>
          </cell>
          <cell r="T1402">
            <v>0</v>
          </cell>
          <cell r="U1402">
            <v>0</v>
          </cell>
        </row>
        <row r="1403">
          <cell r="R1403">
            <v>0</v>
          </cell>
          <cell r="S1403">
            <v>0</v>
          </cell>
          <cell r="T1403">
            <v>0</v>
          </cell>
          <cell r="U1403">
            <v>0</v>
          </cell>
        </row>
        <row r="1404">
          <cell r="R1404">
            <v>0</v>
          </cell>
          <cell r="S1404">
            <v>0</v>
          </cell>
          <cell r="T1404">
            <v>0</v>
          </cell>
          <cell r="U1404">
            <v>0</v>
          </cell>
        </row>
        <row r="1405">
          <cell r="R1405">
            <v>0</v>
          </cell>
          <cell r="S1405">
            <v>0</v>
          </cell>
          <cell r="T1405">
            <v>0</v>
          </cell>
          <cell r="U1405">
            <v>0</v>
          </cell>
        </row>
        <row r="1406">
          <cell r="R1406">
            <v>0</v>
          </cell>
          <cell r="S1406">
            <v>0</v>
          </cell>
          <cell r="T1406">
            <v>0</v>
          </cell>
          <cell r="U1406">
            <v>0</v>
          </cell>
        </row>
        <row r="1407">
          <cell r="R1407">
            <v>0</v>
          </cell>
          <cell r="S1407">
            <v>0</v>
          </cell>
          <cell r="T1407">
            <v>0</v>
          </cell>
          <cell r="U1407">
            <v>0</v>
          </cell>
        </row>
        <row r="1408">
          <cell r="R1408">
            <v>0</v>
          </cell>
          <cell r="S1408">
            <v>0</v>
          </cell>
          <cell r="T1408">
            <v>0</v>
          </cell>
          <cell r="U1408">
            <v>0</v>
          </cell>
        </row>
        <row r="1409">
          <cell r="R1409">
            <v>0</v>
          </cell>
          <cell r="S1409">
            <v>0</v>
          </cell>
          <cell r="T1409">
            <v>0</v>
          </cell>
          <cell r="U1409">
            <v>0</v>
          </cell>
        </row>
        <row r="1410">
          <cell r="R1410">
            <v>0</v>
          </cell>
          <cell r="S1410">
            <v>0</v>
          </cell>
          <cell r="T1410">
            <v>0</v>
          </cell>
          <cell r="U1410">
            <v>0</v>
          </cell>
        </row>
        <row r="1411">
          <cell r="R1411">
            <v>0</v>
          </cell>
          <cell r="S1411">
            <v>0</v>
          </cell>
          <cell r="T1411">
            <v>0</v>
          </cell>
          <cell r="U1411">
            <v>0</v>
          </cell>
        </row>
        <row r="1412">
          <cell r="R1412">
            <v>0</v>
          </cell>
          <cell r="S1412">
            <v>0</v>
          </cell>
          <cell r="T1412">
            <v>0</v>
          </cell>
          <cell r="U1412">
            <v>0</v>
          </cell>
        </row>
        <row r="1413">
          <cell r="R1413">
            <v>0</v>
          </cell>
          <cell r="S1413">
            <v>0</v>
          </cell>
          <cell r="T1413">
            <v>0</v>
          </cell>
          <cell r="U1413">
            <v>0</v>
          </cell>
        </row>
        <row r="1414">
          <cell r="R1414">
            <v>0</v>
          </cell>
          <cell r="S1414">
            <v>0</v>
          </cell>
          <cell r="T1414">
            <v>0</v>
          </cell>
          <cell r="U1414">
            <v>0</v>
          </cell>
        </row>
        <row r="1415">
          <cell r="R1415">
            <v>0</v>
          </cell>
          <cell r="S1415">
            <v>0</v>
          </cell>
          <cell r="T1415">
            <v>0</v>
          </cell>
          <cell r="U1415">
            <v>0</v>
          </cell>
        </row>
        <row r="1416">
          <cell r="R1416">
            <v>0</v>
          </cell>
          <cell r="S1416">
            <v>0</v>
          </cell>
          <cell r="T1416">
            <v>0</v>
          </cell>
          <cell r="U1416">
            <v>0</v>
          </cell>
        </row>
        <row r="1417">
          <cell r="R1417">
            <v>0</v>
          </cell>
          <cell r="S1417">
            <v>0</v>
          </cell>
          <cell r="T1417">
            <v>0</v>
          </cell>
          <cell r="U1417">
            <v>0</v>
          </cell>
        </row>
        <row r="1418">
          <cell r="R1418">
            <v>0</v>
          </cell>
          <cell r="S1418">
            <v>0</v>
          </cell>
          <cell r="T1418">
            <v>0</v>
          </cell>
          <cell r="U1418">
            <v>0</v>
          </cell>
        </row>
        <row r="1419">
          <cell r="R1419">
            <v>0</v>
          </cell>
          <cell r="S1419">
            <v>0</v>
          </cell>
          <cell r="T1419">
            <v>0</v>
          </cell>
          <cell r="U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  <cell r="U1420">
            <v>0</v>
          </cell>
        </row>
        <row r="1421">
          <cell r="R1421">
            <v>0</v>
          </cell>
          <cell r="S1421">
            <v>0</v>
          </cell>
          <cell r="T1421">
            <v>0</v>
          </cell>
          <cell r="U1421">
            <v>0</v>
          </cell>
        </row>
        <row r="1422">
          <cell r="R1422">
            <v>0</v>
          </cell>
          <cell r="S1422">
            <v>0</v>
          </cell>
          <cell r="T1422">
            <v>0</v>
          </cell>
          <cell r="U1422">
            <v>0</v>
          </cell>
        </row>
        <row r="1423">
          <cell r="R1423">
            <v>0</v>
          </cell>
          <cell r="S1423">
            <v>0</v>
          </cell>
          <cell r="T1423">
            <v>0</v>
          </cell>
          <cell r="U1423">
            <v>0</v>
          </cell>
        </row>
        <row r="1424">
          <cell r="R1424">
            <v>0</v>
          </cell>
          <cell r="S1424">
            <v>0</v>
          </cell>
          <cell r="T1424">
            <v>0</v>
          </cell>
          <cell r="U1424">
            <v>0</v>
          </cell>
        </row>
        <row r="1425">
          <cell r="R1425">
            <v>0</v>
          </cell>
          <cell r="S1425">
            <v>0</v>
          </cell>
          <cell r="T1425">
            <v>0</v>
          </cell>
          <cell r="U1425">
            <v>0</v>
          </cell>
        </row>
        <row r="1426">
          <cell r="R1426">
            <v>0</v>
          </cell>
          <cell r="S1426">
            <v>0</v>
          </cell>
          <cell r="T1426">
            <v>0</v>
          </cell>
          <cell r="U1426">
            <v>0</v>
          </cell>
        </row>
        <row r="1427">
          <cell r="R1427">
            <v>0</v>
          </cell>
          <cell r="S1427">
            <v>0</v>
          </cell>
          <cell r="T1427">
            <v>0</v>
          </cell>
          <cell r="U1427">
            <v>0</v>
          </cell>
        </row>
        <row r="1428">
          <cell r="R1428">
            <v>0</v>
          </cell>
          <cell r="S1428">
            <v>0</v>
          </cell>
          <cell r="T1428">
            <v>0</v>
          </cell>
          <cell r="U1428">
            <v>0</v>
          </cell>
        </row>
        <row r="1429">
          <cell r="R1429">
            <v>0</v>
          </cell>
          <cell r="S1429">
            <v>0</v>
          </cell>
          <cell r="T1429">
            <v>0</v>
          </cell>
          <cell r="U1429">
            <v>0</v>
          </cell>
        </row>
        <row r="1430">
          <cell r="R1430">
            <v>0</v>
          </cell>
          <cell r="S1430">
            <v>0</v>
          </cell>
          <cell r="T1430">
            <v>0</v>
          </cell>
          <cell r="U1430">
            <v>0</v>
          </cell>
        </row>
        <row r="1431">
          <cell r="R1431">
            <v>0</v>
          </cell>
          <cell r="S1431">
            <v>0</v>
          </cell>
          <cell r="T1431">
            <v>0</v>
          </cell>
          <cell r="U1431">
            <v>0</v>
          </cell>
        </row>
        <row r="1432">
          <cell r="R1432">
            <v>0</v>
          </cell>
          <cell r="S1432">
            <v>0</v>
          </cell>
          <cell r="T1432">
            <v>0</v>
          </cell>
          <cell r="U1432">
            <v>0</v>
          </cell>
        </row>
        <row r="1433">
          <cell r="R1433">
            <v>0</v>
          </cell>
          <cell r="S1433">
            <v>0</v>
          </cell>
          <cell r="T1433">
            <v>0</v>
          </cell>
          <cell r="U1433">
            <v>0</v>
          </cell>
        </row>
        <row r="1434">
          <cell r="R1434">
            <v>0</v>
          </cell>
          <cell r="S1434">
            <v>0</v>
          </cell>
          <cell r="T1434">
            <v>0</v>
          </cell>
          <cell r="U1434">
            <v>0</v>
          </cell>
        </row>
        <row r="1435">
          <cell r="R1435">
            <v>0</v>
          </cell>
          <cell r="S1435">
            <v>0</v>
          </cell>
          <cell r="T1435">
            <v>0</v>
          </cell>
          <cell r="U1435">
            <v>0</v>
          </cell>
        </row>
        <row r="1436">
          <cell r="R1436">
            <v>0</v>
          </cell>
          <cell r="S1436">
            <v>0</v>
          </cell>
          <cell r="T1436">
            <v>0</v>
          </cell>
          <cell r="U1436">
            <v>0</v>
          </cell>
        </row>
        <row r="1437">
          <cell r="R1437">
            <v>0</v>
          </cell>
          <cell r="S1437">
            <v>0</v>
          </cell>
          <cell r="T1437">
            <v>0</v>
          </cell>
          <cell r="U1437">
            <v>0</v>
          </cell>
        </row>
        <row r="1438">
          <cell r="R1438">
            <v>0</v>
          </cell>
          <cell r="S1438">
            <v>0</v>
          </cell>
          <cell r="T1438">
            <v>0</v>
          </cell>
          <cell r="U1438">
            <v>0</v>
          </cell>
        </row>
        <row r="1439">
          <cell r="R1439">
            <v>0</v>
          </cell>
          <cell r="S1439">
            <v>0</v>
          </cell>
          <cell r="T1439">
            <v>0</v>
          </cell>
          <cell r="U1439">
            <v>0</v>
          </cell>
        </row>
        <row r="1440">
          <cell r="R1440">
            <v>0</v>
          </cell>
          <cell r="S1440">
            <v>0</v>
          </cell>
          <cell r="T1440">
            <v>0</v>
          </cell>
          <cell r="U1440">
            <v>0</v>
          </cell>
        </row>
        <row r="1441">
          <cell r="R1441">
            <v>0</v>
          </cell>
          <cell r="S1441">
            <v>0</v>
          </cell>
          <cell r="T1441">
            <v>0</v>
          </cell>
          <cell r="U1441">
            <v>0</v>
          </cell>
        </row>
        <row r="1442">
          <cell r="R1442">
            <v>0</v>
          </cell>
          <cell r="S1442">
            <v>0</v>
          </cell>
          <cell r="T1442">
            <v>0</v>
          </cell>
          <cell r="U1442">
            <v>0</v>
          </cell>
        </row>
        <row r="1443">
          <cell r="R1443">
            <v>0</v>
          </cell>
          <cell r="S1443">
            <v>0</v>
          </cell>
          <cell r="T1443">
            <v>0</v>
          </cell>
          <cell r="U1443">
            <v>0</v>
          </cell>
        </row>
        <row r="1444">
          <cell r="R1444">
            <v>0</v>
          </cell>
          <cell r="S1444">
            <v>0</v>
          </cell>
          <cell r="T1444">
            <v>0</v>
          </cell>
          <cell r="U1444">
            <v>0</v>
          </cell>
        </row>
        <row r="1445">
          <cell r="R1445">
            <v>0</v>
          </cell>
          <cell r="S1445">
            <v>0</v>
          </cell>
          <cell r="T1445">
            <v>0</v>
          </cell>
          <cell r="U1445">
            <v>0</v>
          </cell>
        </row>
        <row r="1446">
          <cell r="R1446">
            <v>0</v>
          </cell>
          <cell r="S1446">
            <v>0</v>
          </cell>
          <cell r="T1446">
            <v>0</v>
          </cell>
          <cell r="U1446">
            <v>0</v>
          </cell>
        </row>
        <row r="1447">
          <cell r="R1447">
            <v>0</v>
          </cell>
          <cell r="S1447">
            <v>0</v>
          </cell>
          <cell r="T1447">
            <v>0</v>
          </cell>
          <cell r="U1447">
            <v>0</v>
          </cell>
        </row>
        <row r="1448">
          <cell r="R1448">
            <v>0</v>
          </cell>
          <cell r="S1448">
            <v>0</v>
          </cell>
          <cell r="T1448">
            <v>0</v>
          </cell>
          <cell r="U1448">
            <v>0</v>
          </cell>
        </row>
        <row r="1449">
          <cell r="R1449">
            <v>0</v>
          </cell>
          <cell r="S1449">
            <v>0</v>
          </cell>
          <cell r="T1449">
            <v>0</v>
          </cell>
          <cell r="U1449">
            <v>0</v>
          </cell>
        </row>
        <row r="1450">
          <cell r="R1450">
            <v>0</v>
          </cell>
          <cell r="S1450">
            <v>0</v>
          </cell>
          <cell r="T1450">
            <v>0</v>
          </cell>
          <cell r="U1450">
            <v>0</v>
          </cell>
        </row>
        <row r="1451">
          <cell r="R1451">
            <v>0</v>
          </cell>
          <cell r="S1451">
            <v>0</v>
          </cell>
          <cell r="T1451">
            <v>0</v>
          </cell>
          <cell r="U1451">
            <v>0</v>
          </cell>
        </row>
        <row r="1452">
          <cell r="R1452">
            <v>0</v>
          </cell>
          <cell r="S1452">
            <v>0</v>
          </cell>
          <cell r="T1452">
            <v>0</v>
          </cell>
          <cell r="U1452">
            <v>0</v>
          </cell>
        </row>
        <row r="1453">
          <cell r="R1453">
            <v>0</v>
          </cell>
          <cell r="S1453">
            <v>0</v>
          </cell>
          <cell r="T1453">
            <v>0</v>
          </cell>
          <cell r="U1453">
            <v>0</v>
          </cell>
        </row>
        <row r="1454">
          <cell r="R1454">
            <v>0</v>
          </cell>
          <cell r="S1454">
            <v>0</v>
          </cell>
          <cell r="T1454">
            <v>0</v>
          </cell>
          <cell r="U1454">
            <v>0</v>
          </cell>
        </row>
        <row r="1455">
          <cell r="R1455">
            <v>0</v>
          </cell>
          <cell r="S1455">
            <v>0</v>
          </cell>
          <cell r="T1455">
            <v>0</v>
          </cell>
          <cell r="U1455">
            <v>0</v>
          </cell>
        </row>
        <row r="1456">
          <cell r="R1456">
            <v>0</v>
          </cell>
          <cell r="S1456">
            <v>0</v>
          </cell>
          <cell r="T1456">
            <v>0</v>
          </cell>
          <cell r="U1456">
            <v>0</v>
          </cell>
        </row>
        <row r="1457">
          <cell r="R1457">
            <v>0</v>
          </cell>
          <cell r="S1457">
            <v>0</v>
          </cell>
          <cell r="T1457">
            <v>0</v>
          </cell>
          <cell r="U1457">
            <v>0</v>
          </cell>
        </row>
        <row r="1458">
          <cell r="R1458">
            <v>0</v>
          </cell>
          <cell r="S1458">
            <v>0</v>
          </cell>
          <cell r="T1458">
            <v>0</v>
          </cell>
          <cell r="U1458">
            <v>0</v>
          </cell>
        </row>
        <row r="1459">
          <cell r="R1459">
            <v>0</v>
          </cell>
          <cell r="S1459">
            <v>0</v>
          </cell>
          <cell r="T1459">
            <v>0</v>
          </cell>
          <cell r="U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  <cell r="U1460">
            <v>0</v>
          </cell>
        </row>
        <row r="1461">
          <cell r="R1461">
            <v>0</v>
          </cell>
          <cell r="S1461">
            <v>0</v>
          </cell>
          <cell r="T1461">
            <v>0</v>
          </cell>
          <cell r="U1461">
            <v>0</v>
          </cell>
        </row>
        <row r="1462">
          <cell r="R1462">
            <v>0</v>
          </cell>
          <cell r="S1462">
            <v>0</v>
          </cell>
          <cell r="T1462">
            <v>0</v>
          </cell>
          <cell r="U1462">
            <v>0</v>
          </cell>
        </row>
        <row r="1463">
          <cell r="R1463">
            <v>0</v>
          </cell>
          <cell r="S1463">
            <v>0</v>
          </cell>
          <cell r="T1463">
            <v>0</v>
          </cell>
          <cell r="U1463">
            <v>0</v>
          </cell>
        </row>
        <row r="1464">
          <cell r="R1464">
            <v>0</v>
          </cell>
          <cell r="S1464">
            <v>0</v>
          </cell>
          <cell r="T1464">
            <v>0</v>
          </cell>
          <cell r="U1464">
            <v>0</v>
          </cell>
        </row>
        <row r="1465">
          <cell r="R1465">
            <v>0</v>
          </cell>
          <cell r="S1465">
            <v>0</v>
          </cell>
          <cell r="T1465">
            <v>0</v>
          </cell>
          <cell r="U1465">
            <v>0</v>
          </cell>
        </row>
        <row r="1466">
          <cell r="R1466">
            <v>0</v>
          </cell>
          <cell r="S1466">
            <v>0</v>
          </cell>
          <cell r="T1466">
            <v>0</v>
          </cell>
          <cell r="U1466">
            <v>0</v>
          </cell>
        </row>
        <row r="1467">
          <cell r="R1467">
            <v>0</v>
          </cell>
          <cell r="S1467">
            <v>0</v>
          </cell>
          <cell r="T1467">
            <v>0</v>
          </cell>
          <cell r="U1467">
            <v>0</v>
          </cell>
        </row>
        <row r="1468">
          <cell r="R1468">
            <v>0</v>
          </cell>
          <cell r="S1468">
            <v>0</v>
          </cell>
          <cell r="T1468">
            <v>0</v>
          </cell>
          <cell r="U1468">
            <v>0</v>
          </cell>
        </row>
        <row r="1469">
          <cell r="R1469">
            <v>0</v>
          </cell>
          <cell r="S1469">
            <v>0</v>
          </cell>
          <cell r="T1469">
            <v>0</v>
          </cell>
          <cell r="U1469">
            <v>0</v>
          </cell>
        </row>
        <row r="1470">
          <cell r="R1470">
            <v>0</v>
          </cell>
          <cell r="S1470">
            <v>0</v>
          </cell>
          <cell r="T1470">
            <v>0</v>
          </cell>
          <cell r="U1470">
            <v>0</v>
          </cell>
        </row>
        <row r="1471">
          <cell r="R1471">
            <v>0</v>
          </cell>
          <cell r="S1471">
            <v>0</v>
          </cell>
          <cell r="T1471">
            <v>0</v>
          </cell>
          <cell r="U1471">
            <v>0</v>
          </cell>
        </row>
        <row r="1472">
          <cell r="R1472">
            <v>0</v>
          </cell>
          <cell r="S1472">
            <v>0</v>
          </cell>
          <cell r="T1472">
            <v>0</v>
          </cell>
          <cell r="U1472">
            <v>0</v>
          </cell>
        </row>
        <row r="1473">
          <cell r="R1473">
            <v>0</v>
          </cell>
          <cell r="S1473">
            <v>0</v>
          </cell>
          <cell r="T1473">
            <v>0</v>
          </cell>
          <cell r="U1473">
            <v>0</v>
          </cell>
        </row>
        <row r="1474">
          <cell r="R1474">
            <v>0</v>
          </cell>
          <cell r="S1474">
            <v>0</v>
          </cell>
          <cell r="T1474">
            <v>0</v>
          </cell>
          <cell r="U1474">
            <v>0</v>
          </cell>
        </row>
        <row r="1475">
          <cell r="R1475">
            <v>0</v>
          </cell>
          <cell r="S1475">
            <v>0</v>
          </cell>
          <cell r="T1475">
            <v>0</v>
          </cell>
          <cell r="U1475">
            <v>0</v>
          </cell>
        </row>
        <row r="1476">
          <cell r="R1476">
            <v>0</v>
          </cell>
          <cell r="S1476">
            <v>0</v>
          </cell>
          <cell r="T1476">
            <v>0</v>
          </cell>
          <cell r="U1476">
            <v>0</v>
          </cell>
        </row>
        <row r="1477">
          <cell r="R1477">
            <v>0</v>
          </cell>
          <cell r="S1477">
            <v>0</v>
          </cell>
          <cell r="T1477">
            <v>0</v>
          </cell>
          <cell r="U1477">
            <v>0</v>
          </cell>
        </row>
        <row r="1478">
          <cell r="R1478">
            <v>0</v>
          </cell>
          <cell r="S1478">
            <v>0</v>
          </cell>
          <cell r="T1478">
            <v>0</v>
          </cell>
          <cell r="U1478">
            <v>0</v>
          </cell>
        </row>
        <row r="1479">
          <cell r="R1479">
            <v>0</v>
          </cell>
          <cell r="S1479">
            <v>0</v>
          </cell>
          <cell r="T1479">
            <v>0</v>
          </cell>
          <cell r="U1479">
            <v>0</v>
          </cell>
        </row>
        <row r="1480">
          <cell r="R1480">
            <v>0</v>
          </cell>
          <cell r="S1480">
            <v>0</v>
          </cell>
          <cell r="T1480">
            <v>0</v>
          </cell>
          <cell r="U1480">
            <v>0</v>
          </cell>
        </row>
        <row r="1481">
          <cell r="R1481">
            <v>0</v>
          </cell>
          <cell r="S1481">
            <v>0</v>
          </cell>
          <cell r="T1481">
            <v>0</v>
          </cell>
          <cell r="U1481">
            <v>0</v>
          </cell>
        </row>
        <row r="1482">
          <cell r="R1482">
            <v>0</v>
          </cell>
          <cell r="S1482">
            <v>0</v>
          </cell>
          <cell r="T1482">
            <v>0</v>
          </cell>
          <cell r="U1482">
            <v>0</v>
          </cell>
        </row>
        <row r="1483">
          <cell r="R1483">
            <v>0</v>
          </cell>
          <cell r="S1483">
            <v>0</v>
          </cell>
          <cell r="T1483">
            <v>0</v>
          </cell>
          <cell r="U1483">
            <v>0</v>
          </cell>
        </row>
        <row r="1484">
          <cell r="R1484">
            <v>0</v>
          </cell>
          <cell r="S1484">
            <v>0</v>
          </cell>
          <cell r="T1484">
            <v>0</v>
          </cell>
          <cell r="U1484">
            <v>0</v>
          </cell>
        </row>
        <row r="1485">
          <cell r="R1485">
            <v>0</v>
          </cell>
          <cell r="S1485">
            <v>0</v>
          </cell>
          <cell r="T1485">
            <v>0</v>
          </cell>
          <cell r="U1485">
            <v>0</v>
          </cell>
        </row>
        <row r="1486">
          <cell r="R1486">
            <v>0</v>
          </cell>
          <cell r="S1486">
            <v>0</v>
          </cell>
          <cell r="T1486">
            <v>0</v>
          </cell>
          <cell r="U1486">
            <v>0</v>
          </cell>
        </row>
        <row r="1487">
          <cell r="R1487">
            <v>0</v>
          </cell>
          <cell r="S1487">
            <v>0</v>
          </cell>
          <cell r="T1487">
            <v>0</v>
          </cell>
          <cell r="U1487">
            <v>0</v>
          </cell>
        </row>
        <row r="1488">
          <cell r="R1488">
            <v>0</v>
          </cell>
          <cell r="S1488">
            <v>0</v>
          </cell>
          <cell r="T1488">
            <v>0</v>
          </cell>
          <cell r="U1488">
            <v>0</v>
          </cell>
        </row>
        <row r="1489">
          <cell r="R1489">
            <v>0</v>
          </cell>
          <cell r="S1489">
            <v>0</v>
          </cell>
          <cell r="T1489">
            <v>0</v>
          </cell>
          <cell r="U1489">
            <v>0</v>
          </cell>
        </row>
        <row r="1490">
          <cell r="R1490">
            <v>0</v>
          </cell>
          <cell r="S1490">
            <v>0</v>
          </cell>
          <cell r="T1490">
            <v>0</v>
          </cell>
          <cell r="U1490">
            <v>0</v>
          </cell>
        </row>
        <row r="1491">
          <cell r="R1491">
            <v>0</v>
          </cell>
          <cell r="S1491">
            <v>0</v>
          </cell>
          <cell r="T1491">
            <v>0</v>
          </cell>
          <cell r="U1491">
            <v>0</v>
          </cell>
        </row>
        <row r="1492">
          <cell r="R1492">
            <v>0</v>
          </cell>
          <cell r="S1492">
            <v>0</v>
          </cell>
          <cell r="T1492">
            <v>0</v>
          </cell>
          <cell r="U1492">
            <v>0</v>
          </cell>
        </row>
        <row r="1493">
          <cell r="R1493">
            <v>0</v>
          </cell>
          <cell r="S1493">
            <v>0</v>
          </cell>
          <cell r="T1493">
            <v>0</v>
          </cell>
          <cell r="U1493">
            <v>0</v>
          </cell>
        </row>
        <row r="1494">
          <cell r="R1494">
            <v>0</v>
          </cell>
          <cell r="S1494">
            <v>0</v>
          </cell>
          <cell r="T1494">
            <v>0</v>
          </cell>
          <cell r="U1494">
            <v>0</v>
          </cell>
        </row>
        <row r="1495">
          <cell r="R1495">
            <v>0</v>
          </cell>
          <cell r="S1495">
            <v>0</v>
          </cell>
          <cell r="T1495">
            <v>0</v>
          </cell>
          <cell r="U1495">
            <v>0</v>
          </cell>
        </row>
        <row r="1496">
          <cell r="R1496">
            <v>0</v>
          </cell>
          <cell r="S1496">
            <v>0</v>
          </cell>
          <cell r="T1496">
            <v>0</v>
          </cell>
          <cell r="U1496">
            <v>0</v>
          </cell>
        </row>
        <row r="1497">
          <cell r="R1497">
            <v>0</v>
          </cell>
          <cell r="S1497">
            <v>0</v>
          </cell>
          <cell r="T1497">
            <v>0</v>
          </cell>
          <cell r="U1497">
            <v>0</v>
          </cell>
        </row>
        <row r="1498">
          <cell r="R1498">
            <v>0</v>
          </cell>
          <cell r="S1498">
            <v>0</v>
          </cell>
          <cell r="T1498">
            <v>0</v>
          </cell>
          <cell r="U1498">
            <v>0</v>
          </cell>
        </row>
        <row r="1499">
          <cell r="R1499">
            <v>0</v>
          </cell>
          <cell r="S1499">
            <v>0</v>
          </cell>
          <cell r="T1499">
            <v>0</v>
          </cell>
          <cell r="U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  <cell r="U1500">
            <v>0</v>
          </cell>
        </row>
        <row r="1501">
          <cell r="R1501">
            <v>0</v>
          </cell>
          <cell r="S1501">
            <v>0</v>
          </cell>
          <cell r="T1501">
            <v>0</v>
          </cell>
          <cell r="U1501">
            <v>0</v>
          </cell>
        </row>
        <row r="1502">
          <cell r="R1502">
            <v>0</v>
          </cell>
          <cell r="S1502">
            <v>0</v>
          </cell>
          <cell r="T1502">
            <v>0</v>
          </cell>
          <cell r="U1502">
            <v>0</v>
          </cell>
        </row>
        <row r="1503">
          <cell r="R1503">
            <v>0</v>
          </cell>
          <cell r="S1503">
            <v>0</v>
          </cell>
          <cell r="T1503">
            <v>0</v>
          </cell>
          <cell r="U1503">
            <v>0</v>
          </cell>
        </row>
        <row r="1504">
          <cell r="R1504">
            <v>0</v>
          </cell>
          <cell r="S1504">
            <v>0</v>
          </cell>
          <cell r="T1504">
            <v>0</v>
          </cell>
          <cell r="U1504">
            <v>0</v>
          </cell>
        </row>
        <row r="1505">
          <cell r="R1505">
            <v>0</v>
          </cell>
          <cell r="S1505">
            <v>0</v>
          </cell>
          <cell r="T1505">
            <v>0</v>
          </cell>
          <cell r="U1505">
            <v>0</v>
          </cell>
        </row>
        <row r="1506">
          <cell r="R1506">
            <v>0</v>
          </cell>
          <cell r="S1506">
            <v>0</v>
          </cell>
          <cell r="T1506">
            <v>0</v>
          </cell>
          <cell r="U1506">
            <v>0</v>
          </cell>
        </row>
        <row r="1507">
          <cell r="R1507">
            <v>0</v>
          </cell>
          <cell r="S1507">
            <v>0</v>
          </cell>
          <cell r="T1507">
            <v>0</v>
          </cell>
          <cell r="U1507">
            <v>0</v>
          </cell>
        </row>
        <row r="1508">
          <cell r="R1508">
            <v>0</v>
          </cell>
          <cell r="S1508">
            <v>0</v>
          </cell>
          <cell r="T1508">
            <v>0</v>
          </cell>
          <cell r="U1508">
            <v>0</v>
          </cell>
        </row>
        <row r="1509">
          <cell r="R1509">
            <v>0</v>
          </cell>
          <cell r="S1509">
            <v>0</v>
          </cell>
          <cell r="T1509">
            <v>0</v>
          </cell>
          <cell r="U1509">
            <v>0</v>
          </cell>
        </row>
        <row r="1510">
          <cell r="R1510">
            <v>0</v>
          </cell>
          <cell r="S1510">
            <v>0</v>
          </cell>
          <cell r="T1510">
            <v>0</v>
          </cell>
          <cell r="U1510">
            <v>0</v>
          </cell>
        </row>
        <row r="1511">
          <cell r="R1511">
            <v>0</v>
          </cell>
          <cell r="S1511">
            <v>0</v>
          </cell>
          <cell r="T1511">
            <v>0</v>
          </cell>
          <cell r="U1511">
            <v>0</v>
          </cell>
        </row>
        <row r="1512">
          <cell r="R1512">
            <v>0</v>
          </cell>
          <cell r="S1512">
            <v>0</v>
          </cell>
          <cell r="T1512">
            <v>0</v>
          </cell>
          <cell r="U1512">
            <v>0</v>
          </cell>
        </row>
        <row r="1513">
          <cell r="R1513">
            <v>0</v>
          </cell>
          <cell r="S1513">
            <v>0</v>
          </cell>
          <cell r="T1513">
            <v>0</v>
          </cell>
          <cell r="U1513">
            <v>0</v>
          </cell>
        </row>
        <row r="1514">
          <cell r="R1514">
            <v>0</v>
          </cell>
          <cell r="S1514">
            <v>0</v>
          </cell>
          <cell r="T1514">
            <v>0</v>
          </cell>
          <cell r="U1514">
            <v>0</v>
          </cell>
        </row>
        <row r="1515">
          <cell r="R1515">
            <v>0</v>
          </cell>
          <cell r="S1515">
            <v>0</v>
          </cell>
          <cell r="T1515">
            <v>0</v>
          </cell>
          <cell r="U1515">
            <v>0</v>
          </cell>
        </row>
        <row r="1516">
          <cell r="R1516">
            <v>0</v>
          </cell>
          <cell r="S1516">
            <v>0</v>
          </cell>
          <cell r="T1516">
            <v>0</v>
          </cell>
          <cell r="U1516">
            <v>0</v>
          </cell>
        </row>
        <row r="1517">
          <cell r="R1517">
            <v>0</v>
          </cell>
          <cell r="S1517">
            <v>0</v>
          </cell>
          <cell r="T1517">
            <v>0</v>
          </cell>
          <cell r="U1517">
            <v>0</v>
          </cell>
        </row>
        <row r="1518">
          <cell r="R1518">
            <v>0</v>
          </cell>
          <cell r="S1518">
            <v>0</v>
          </cell>
          <cell r="T1518">
            <v>0</v>
          </cell>
          <cell r="U1518">
            <v>0</v>
          </cell>
        </row>
        <row r="1519">
          <cell r="R1519">
            <v>0</v>
          </cell>
          <cell r="S1519">
            <v>0</v>
          </cell>
          <cell r="T1519">
            <v>0</v>
          </cell>
          <cell r="U1519">
            <v>0</v>
          </cell>
        </row>
        <row r="1520">
          <cell r="R1520">
            <v>0</v>
          </cell>
          <cell r="S1520">
            <v>0</v>
          </cell>
          <cell r="T1520">
            <v>0</v>
          </cell>
          <cell r="U1520">
            <v>0</v>
          </cell>
        </row>
        <row r="1521">
          <cell r="R1521">
            <v>0</v>
          </cell>
          <cell r="S1521">
            <v>0</v>
          </cell>
          <cell r="T1521">
            <v>0</v>
          </cell>
          <cell r="U1521">
            <v>0</v>
          </cell>
        </row>
        <row r="1522">
          <cell r="R1522">
            <v>0</v>
          </cell>
          <cell r="S1522">
            <v>0</v>
          </cell>
          <cell r="T1522">
            <v>0</v>
          </cell>
          <cell r="U1522">
            <v>0</v>
          </cell>
        </row>
        <row r="1523">
          <cell r="R1523">
            <v>0</v>
          </cell>
          <cell r="S1523">
            <v>0</v>
          </cell>
          <cell r="T1523">
            <v>0</v>
          </cell>
          <cell r="U1523">
            <v>0</v>
          </cell>
        </row>
        <row r="1524">
          <cell r="R1524">
            <v>0</v>
          </cell>
          <cell r="S1524">
            <v>0</v>
          </cell>
          <cell r="T1524">
            <v>0</v>
          </cell>
          <cell r="U1524">
            <v>0</v>
          </cell>
        </row>
        <row r="1525">
          <cell r="R1525">
            <v>0</v>
          </cell>
          <cell r="S1525">
            <v>0</v>
          </cell>
          <cell r="T1525">
            <v>0</v>
          </cell>
          <cell r="U1525">
            <v>0</v>
          </cell>
        </row>
        <row r="1526">
          <cell r="R1526">
            <v>0</v>
          </cell>
          <cell r="S1526">
            <v>0</v>
          </cell>
          <cell r="T1526">
            <v>0</v>
          </cell>
          <cell r="U1526">
            <v>0</v>
          </cell>
        </row>
        <row r="1527">
          <cell r="R1527">
            <v>0</v>
          </cell>
          <cell r="S1527">
            <v>0</v>
          </cell>
          <cell r="T1527">
            <v>0</v>
          </cell>
          <cell r="U1527">
            <v>0</v>
          </cell>
        </row>
        <row r="1528">
          <cell r="R1528">
            <v>0</v>
          </cell>
          <cell r="S1528">
            <v>0</v>
          </cell>
          <cell r="T1528">
            <v>0</v>
          </cell>
          <cell r="U1528">
            <v>0</v>
          </cell>
        </row>
        <row r="1529">
          <cell r="R1529">
            <v>0</v>
          </cell>
          <cell r="S1529">
            <v>0</v>
          </cell>
          <cell r="T1529">
            <v>0</v>
          </cell>
          <cell r="U1529">
            <v>0</v>
          </cell>
        </row>
        <row r="1530">
          <cell r="R1530">
            <v>0</v>
          </cell>
          <cell r="S1530">
            <v>0</v>
          </cell>
          <cell r="T1530">
            <v>0</v>
          </cell>
          <cell r="U1530">
            <v>0</v>
          </cell>
        </row>
        <row r="1531">
          <cell r="R1531">
            <v>0</v>
          </cell>
          <cell r="S1531">
            <v>0</v>
          </cell>
          <cell r="T1531">
            <v>0</v>
          </cell>
          <cell r="U1531">
            <v>0</v>
          </cell>
        </row>
        <row r="1532">
          <cell r="R1532">
            <v>0</v>
          </cell>
          <cell r="S1532">
            <v>0</v>
          </cell>
          <cell r="T1532">
            <v>0</v>
          </cell>
          <cell r="U1532">
            <v>0</v>
          </cell>
        </row>
        <row r="1533">
          <cell r="R1533">
            <v>0</v>
          </cell>
          <cell r="S1533">
            <v>0</v>
          </cell>
          <cell r="T1533">
            <v>0</v>
          </cell>
          <cell r="U1533">
            <v>0</v>
          </cell>
        </row>
        <row r="1534">
          <cell r="R1534">
            <v>0</v>
          </cell>
          <cell r="S1534">
            <v>0</v>
          </cell>
          <cell r="T1534">
            <v>0</v>
          </cell>
          <cell r="U1534">
            <v>0</v>
          </cell>
        </row>
        <row r="1535">
          <cell r="R1535">
            <v>0</v>
          </cell>
          <cell r="S1535">
            <v>0</v>
          </cell>
          <cell r="T1535">
            <v>0</v>
          </cell>
          <cell r="U1535">
            <v>0</v>
          </cell>
        </row>
        <row r="1536">
          <cell r="R1536">
            <v>0</v>
          </cell>
          <cell r="S1536">
            <v>0</v>
          </cell>
          <cell r="T1536">
            <v>0</v>
          </cell>
          <cell r="U1536">
            <v>0</v>
          </cell>
        </row>
        <row r="1537">
          <cell r="R1537">
            <v>0</v>
          </cell>
          <cell r="S1537">
            <v>0</v>
          </cell>
          <cell r="T1537">
            <v>0</v>
          </cell>
          <cell r="U1537">
            <v>0</v>
          </cell>
        </row>
        <row r="1538">
          <cell r="R1538">
            <v>0</v>
          </cell>
          <cell r="S1538">
            <v>0</v>
          </cell>
          <cell r="T1538">
            <v>0</v>
          </cell>
          <cell r="U1538">
            <v>0</v>
          </cell>
        </row>
        <row r="1539">
          <cell r="R1539">
            <v>0</v>
          </cell>
          <cell r="S1539">
            <v>0</v>
          </cell>
          <cell r="T1539">
            <v>0</v>
          </cell>
          <cell r="U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  <cell r="U1540">
            <v>0</v>
          </cell>
        </row>
        <row r="1541">
          <cell r="R1541">
            <v>0</v>
          </cell>
          <cell r="S1541">
            <v>0</v>
          </cell>
          <cell r="T1541">
            <v>0</v>
          </cell>
          <cell r="U1541">
            <v>0</v>
          </cell>
        </row>
        <row r="1542">
          <cell r="R1542">
            <v>0</v>
          </cell>
          <cell r="S1542">
            <v>0</v>
          </cell>
          <cell r="T1542">
            <v>0</v>
          </cell>
          <cell r="U1542">
            <v>0</v>
          </cell>
        </row>
        <row r="1543">
          <cell r="R1543">
            <v>0</v>
          </cell>
          <cell r="S1543">
            <v>0</v>
          </cell>
          <cell r="T1543">
            <v>0</v>
          </cell>
          <cell r="U1543">
            <v>0</v>
          </cell>
        </row>
        <row r="1544">
          <cell r="R1544">
            <v>0</v>
          </cell>
          <cell r="S1544">
            <v>0</v>
          </cell>
          <cell r="T1544">
            <v>0</v>
          </cell>
          <cell r="U1544">
            <v>0</v>
          </cell>
        </row>
        <row r="1545">
          <cell r="R1545">
            <v>0</v>
          </cell>
          <cell r="S1545">
            <v>0</v>
          </cell>
          <cell r="T1545">
            <v>0</v>
          </cell>
          <cell r="U1545">
            <v>0</v>
          </cell>
        </row>
        <row r="1546">
          <cell r="R1546">
            <v>0</v>
          </cell>
          <cell r="S1546">
            <v>0</v>
          </cell>
          <cell r="T1546">
            <v>0</v>
          </cell>
          <cell r="U1546">
            <v>0</v>
          </cell>
        </row>
        <row r="1547">
          <cell r="R1547">
            <v>0</v>
          </cell>
          <cell r="S1547">
            <v>0</v>
          </cell>
          <cell r="T1547">
            <v>0</v>
          </cell>
          <cell r="U1547">
            <v>0</v>
          </cell>
        </row>
        <row r="1548">
          <cell r="R1548">
            <v>0</v>
          </cell>
          <cell r="S1548">
            <v>0</v>
          </cell>
          <cell r="T1548">
            <v>0</v>
          </cell>
          <cell r="U1548">
            <v>0</v>
          </cell>
        </row>
        <row r="1549">
          <cell r="R1549">
            <v>0</v>
          </cell>
          <cell r="S1549">
            <v>0</v>
          </cell>
          <cell r="T1549">
            <v>0</v>
          </cell>
          <cell r="U1549">
            <v>0</v>
          </cell>
        </row>
        <row r="1550">
          <cell r="R1550">
            <v>0</v>
          </cell>
          <cell r="S1550">
            <v>0</v>
          </cell>
          <cell r="T1550">
            <v>0</v>
          </cell>
          <cell r="U1550">
            <v>0</v>
          </cell>
        </row>
        <row r="1551">
          <cell r="R1551">
            <v>0</v>
          </cell>
          <cell r="S1551">
            <v>0</v>
          </cell>
          <cell r="T1551">
            <v>0</v>
          </cell>
          <cell r="U1551">
            <v>0</v>
          </cell>
        </row>
        <row r="1552">
          <cell r="R1552">
            <v>0</v>
          </cell>
          <cell r="S1552">
            <v>0</v>
          </cell>
          <cell r="T1552">
            <v>0</v>
          </cell>
          <cell r="U1552">
            <v>0</v>
          </cell>
        </row>
        <row r="1553">
          <cell r="R1553">
            <v>0</v>
          </cell>
          <cell r="S1553">
            <v>0</v>
          </cell>
          <cell r="T1553">
            <v>0</v>
          </cell>
          <cell r="U1553">
            <v>0</v>
          </cell>
        </row>
        <row r="1554">
          <cell r="R1554">
            <v>0</v>
          </cell>
          <cell r="S1554">
            <v>0</v>
          </cell>
          <cell r="T1554">
            <v>0</v>
          </cell>
          <cell r="U1554">
            <v>0</v>
          </cell>
        </row>
        <row r="1555">
          <cell r="R1555">
            <v>0</v>
          </cell>
          <cell r="S1555">
            <v>0</v>
          </cell>
          <cell r="T1555">
            <v>0</v>
          </cell>
          <cell r="U1555">
            <v>0</v>
          </cell>
        </row>
        <row r="1556">
          <cell r="R1556">
            <v>0</v>
          </cell>
          <cell r="S1556">
            <v>0</v>
          </cell>
          <cell r="T1556">
            <v>0</v>
          </cell>
          <cell r="U1556">
            <v>0</v>
          </cell>
        </row>
        <row r="1557">
          <cell r="R1557">
            <v>0</v>
          </cell>
          <cell r="S1557">
            <v>0</v>
          </cell>
          <cell r="T1557">
            <v>0</v>
          </cell>
          <cell r="U1557">
            <v>0</v>
          </cell>
        </row>
        <row r="1558">
          <cell r="R1558">
            <v>0</v>
          </cell>
          <cell r="S1558">
            <v>0</v>
          </cell>
          <cell r="T1558">
            <v>0</v>
          </cell>
          <cell r="U1558">
            <v>0</v>
          </cell>
        </row>
        <row r="1559">
          <cell r="R1559">
            <v>0</v>
          </cell>
          <cell r="S1559">
            <v>0</v>
          </cell>
          <cell r="T1559">
            <v>0</v>
          </cell>
          <cell r="U1559">
            <v>0</v>
          </cell>
        </row>
        <row r="1560">
          <cell r="R1560">
            <v>0</v>
          </cell>
          <cell r="S1560">
            <v>0</v>
          </cell>
          <cell r="T1560">
            <v>0</v>
          </cell>
          <cell r="U1560">
            <v>0</v>
          </cell>
        </row>
        <row r="1561">
          <cell r="R1561">
            <v>0</v>
          </cell>
          <cell r="S1561">
            <v>0</v>
          </cell>
          <cell r="T1561">
            <v>0</v>
          </cell>
          <cell r="U1561">
            <v>0</v>
          </cell>
        </row>
        <row r="1562">
          <cell r="R1562">
            <v>0</v>
          </cell>
          <cell r="S1562">
            <v>0</v>
          </cell>
          <cell r="T1562">
            <v>0</v>
          </cell>
          <cell r="U1562">
            <v>0</v>
          </cell>
        </row>
        <row r="1563">
          <cell r="R1563">
            <v>0</v>
          </cell>
          <cell r="S1563">
            <v>0</v>
          </cell>
          <cell r="T1563">
            <v>0</v>
          </cell>
          <cell r="U1563">
            <v>0</v>
          </cell>
        </row>
        <row r="1564">
          <cell r="R1564">
            <v>0</v>
          </cell>
          <cell r="S1564">
            <v>0</v>
          </cell>
          <cell r="T1564">
            <v>0</v>
          </cell>
          <cell r="U1564">
            <v>0</v>
          </cell>
        </row>
        <row r="1565">
          <cell r="R1565">
            <v>0</v>
          </cell>
          <cell r="S1565">
            <v>0</v>
          </cell>
          <cell r="T1565">
            <v>0</v>
          </cell>
          <cell r="U1565">
            <v>0</v>
          </cell>
        </row>
        <row r="1566">
          <cell r="R1566">
            <v>0</v>
          </cell>
          <cell r="S1566">
            <v>0</v>
          </cell>
          <cell r="T1566">
            <v>0</v>
          </cell>
          <cell r="U1566">
            <v>0</v>
          </cell>
        </row>
        <row r="1567">
          <cell r="R1567">
            <v>0</v>
          </cell>
          <cell r="S1567">
            <v>0</v>
          </cell>
          <cell r="T1567">
            <v>0</v>
          </cell>
          <cell r="U1567">
            <v>0</v>
          </cell>
        </row>
        <row r="1568">
          <cell r="R1568">
            <v>0</v>
          </cell>
          <cell r="S1568">
            <v>0</v>
          </cell>
          <cell r="T1568">
            <v>0</v>
          </cell>
          <cell r="U1568">
            <v>0</v>
          </cell>
        </row>
        <row r="1569">
          <cell r="R1569">
            <v>0</v>
          </cell>
          <cell r="S1569">
            <v>0</v>
          </cell>
          <cell r="T1569">
            <v>0</v>
          </cell>
          <cell r="U1569">
            <v>0</v>
          </cell>
        </row>
        <row r="1570">
          <cell r="R1570">
            <v>0</v>
          </cell>
          <cell r="S1570">
            <v>0</v>
          </cell>
          <cell r="T1570">
            <v>0</v>
          </cell>
          <cell r="U1570">
            <v>0</v>
          </cell>
        </row>
        <row r="1571">
          <cell r="R1571">
            <v>0</v>
          </cell>
          <cell r="S1571">
            <v>0</v>
          </cell>
          <cell r="T1571">
            <v>0</v>
          </cell>
          <cell r="U1571">
            <v>0</v>
          </cell>
        </row>
        <row r="1572">
          <cell r="R1572">
            <v>0</v>
          </cell>
          <cell r="S1572">
            <v>0</v>
          </cell>
          <cell r="T1572">
            <v>0</v>
          </cell>
          <cell r="U1572">
            <v>0</v>
          </cell>
        </row>
        <row r="1573">
          <cell r="R1573">
            <v>0</v>
          </cell>
          <cell r="S1573">
            <v>0</v>
          </cell>
          <cell r="T1573">
            <v>0</v>
          </cell>
          <cell r="U1573">
            <v>0</v>
          </cell>
        </row>
        <row r="1574">
          <cell r="R1574">
            <v>0</v>
          </cell>
          <cell r="S1574">
            <v>0</v>
          </cell>
          <cell r="T1574">
            <v>0</v>
          </cell>
          <cell r="U1574">
            <v>0</v>
          </cell>
        </row>
        <row r="1575">
          <cell r="R1575">
            <v>0</v>
          </cell>
          <cell r="S1575">
            <v>0</v>
          </cell>
          <cell r="T1575">
            <v>0</v>
          </cell>
          <cell r="U1575">
            <v>0</v>
          </cell>
        </row>
        <row r="1576">
          <cell r="R1576">
            <v>0</v>
          </cell>
          <cell r="S1576">
            <v>0</v>
          </cell>
          <cell r="T1576">
            <v>0</v>
          </cell>
          <cell r="U1576">
            <v>0</v>
          </cell>
        </row>
        <row r="1577">
          <cell r="R1577">
            <v>0</v>
          </cell>
          <cell r="S1577">
            <v>0</v>
          </cell>
          <cell r="T1577">
            <v>0</v>
          </cell>
          <cell r="U1577">
            <v>0</v>
          </cell>
        </row>
        <row r="1578">
          <cell r="R1578">
            <v>0</v>
          </cell>
          <cell r="S1578">
            <v>0</v>
          </cell>
          <cell r="T1578">
            <v>0</v>
          </cell>
          <cell r="U1578">
            <v>0</v>
          </cell>
        </row>
        <row r="1579">
          <cell r="R1579">
            <v>0</v>
          </cell>
          <cell r="S1579">
            <v>0</v>
          </cell>
          <cell r="T1579">
            <v>0</v>
          </cell>
          <cell r="U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  <cell r="U1580">
            <v>0</v>
          </cell>
        </row>
        <row r="1581">
          <cell r="R1581">
            <v>0</v>
          </cell>
          <cell r="S1581">
            <v>0</v>
          </cell>
          <cell r="T1581">
            <v>0</v>
          </cell>
          <cell r="U1581">
            <v>0</v>
          </cell>
        </row>
        <row r="1582">
          <cell r="R1582">
            <v>0</v>
          </cell>
          <cell r="S1582">
            <v>0</v>
          </cell>
          <cell r="T1582">
            <v>0</v>
          </cell>
          <cell r="U1582">
            <v>0</v>
          </cell>
        </row>
        <row r="1583">
          <cell r="R1583">
            <v>0</v>
          </cell>
          <cell r="S1583">
            <v>0</v>
          </cell>
          <cell r="T1583">
            <v>0</v>
          </cell>
          <cell r="U1583">
            <v>0</v>
          </cell>
        </row>
        <row r="1584">
          <cell r="R1584">
            <v>0</v>
          </cell>
          <cell r="S1584">
            <v>0</v>
          </cell>
          <cell r="T1584">
            <v>0</v>
          </cell>
          <cell r="U1584">
            <v>0</v>
          </cell>
        </row>
        <row r="1585">
          <cell r="R1585">
            <v>0</v>
          </cell>
          <cell r="S1585">
            <v>0</v>
          </cell>
          <cell r="T1585">
            <v>0</v>
          </cell>
          <cell r="U1585">
            <v>0</v>
          </cell>
        </row>
        <row r="1586">
          <cell r="R1586">
            <v>0</v>
          </cell>
          <cell r="S1586">
            <v>0</v>
          </cell>
          <cell r="T1586">
            <v>0</v>
          </cell>
          <cell r="U1586">
            <v>0</v>
          </cell>
        </row>
        <row r="1587">
          <cell r="R1587">
            <v>0</v>
          </cell>
          <cell r="S1587">
            <v>0</v>
          </cell>
          <cell r="T1587">
            <v>0</v>
          </cell>
          <cell r="U1587">
            <v>0</v>
          </cell>
        </row>
        <row r="1588">
          <cell r="R1588">
            <v>0</v>
          </cell>
          <cell r="S1588">
            <v>0</v>
          </cell>
          <cell r="T1588">
            <v>0</v>
          </cell>
          <cell r="U1588">
            <v>0</v>
          </cell>
        </row>
        <row r="1589">
          <cell r="R1589">
            <v>0</v>
          </cell>
          <cell r="S1589">
            <v>0</v>
          </cell>
          <cell r="T1589">
            <v>0</v>
          </cell>
          <cell r="U1589">
            <v>0</v>
          </cell>
        </row>
        <row r="1590">
          <cell r="R1590">
            <v>0</v>
          </cell>
          <cell r="S1590">
            <v>0</v>
          </cell>
          <cell r="T1590">
            <v>0</v>
          </cell>
          <cell r="U1590">
            <v>0</v>
          </cell>
        </row>
        <row r="1591">
          <cell r="R1591">
            <v>0</v>
          </cell>
          <cell r="S1591">
            <v>0</v>
          </cell>
          <cell r="T1591">
            <v>0</v>
          </cell>
          <cell r="U1591">
            <v>0</v>
          </cell>
        </row>
        <row r="1592">
          <cell r="R1592">
            <v>0</v>
          </cell>
          <cell r="S1592">
            <v>0</v>
          </cell>
          <cell r="T1592">
            <v>0</v>
          </cell>
          <cell r="U1592">
            <v>0</v>
          </cell>
        </row>
        <row r="1593">
          <cell r="R1593">
            <v>0</v>
          </cell>
          <cell r="S1593">
            <v>0</v>
          </cell>
          <cell r="T1593">
            <v>0</v>
          </cell>
          <cell r="U1593">
            <v>0</v>
          </cell>
        </row>
        <row r="1594">
          <cell r="R1594">
            <v>0</v>
          </cell>
          <cell r="S1594">
            <v>0</v>
          </cell>
          <cell r="T1594">
            <v>0</v>
          </cell>
          <cell r="U1594">
            <v>0</v>
          </cell>
        </row>
        <row r="1595">
          <cell r="R1595">
            <v>0</v>
          </cell>
          <cell r="S1595">
            <v>0</v>
          </cell>
          <cell r="T1595">
            <v>0</v>
          </cell>
          <cell r="U1595">
            <v>0</v>
          </cell>
        </row>
        <row r="1596">
          <cell r="R1596">
            <v>0</v>
          </cell>
          <cell r="S1596">
            <v>0</v>
          </cell>
          <cell r="T1596">
            <v>0</v>
          </cell>
          <cell r="U1596">
            <v>0</v>
          </cell>
        </row>
        <row r="1597">
          <cell r="R1597">
            <v>0</v>
          </cell>
          <cell r="S1597">
            <v>0</v>
          </cell>
          <cell r="T1597">
            <v>0</v>
          </cell>
          <cell r="U1597">
            <v>0</v>
          </cell>
        </row>
        <row r="1598">
          <cell r="R1598">
            <v>0</v>
          </cell>
          <cell r="S1598">
            <v>0</v>
          </cell>
          <cell r="T1598">
            <v>0</v>
          </cell>
          <cell r="U1598">
            <v>0</v>
          </cell>
        </row>
        <row r="1599">
          <cell r="R1599">
            <v>0</v>
          </cell>
          <cell r="S1599">
            <v>0</v>
          </cell>
          <cell r="T1599">
            <v>0</v>
          </cell>
          <cell r="U1599">
            <v>0</v>
          </cell>
        </row>
        <row r="1600">
          <cell r="R1600">
            <v>0</v>
          </cell>
          <cell r="S1600">
            <v>0</v>
          </cell>
          <cell r="T1600">
            <v>0</v>
          </cell>
          <cell r="U1600">
            <v>0</v>
          </cell>
        </row>
        <row r="1601">
          <cell r="R1601">
            <v>0</v>
          </cell>
          <cell r="S1601">
            <v>0</v>
          </cell>
          <cell r="T1601">
            <v>0</v>
          </cell>
          <cell r="U1601">
            <v>0</v>
          </cell>
        </row>
        <row r="1602">
          <cell r="R1602">
            <v>0</v>
          </cell>
          <cell r="S1602">
            <v>0</v>
          </cell>
          <cell r="T1602">
            <v>0</v>
          </cell>
          <cell r="U1602">
            <v>0</v>
          </cell>
        </row>
        <row r="1603">
          <cell r="R1603">
            <v>0</v>
          </cell>
          <cell r="S1603">
            <v>0</v>
          </cell>
          <cell r="T1603">
            <v>0</v>
          </cell>
          <cell r="U1603">
            <v>0</v>
          </cell>
        </row>
        <row r="1604">
          <cell r="R1604">
            <v>0</v>
          </cell>
          <cell r="S1604">
            <v>0</v>
          </cell>
          <cell r="T1604">
            <v>0</v>
          </cell>
          <cell r="U1604">
            <v>0</v>
          </cell>
        </row>
        <row r="1605">
          <cell r="R1605">
            <v>0</v>
          </cell>
          <cell r="S1605">
            <v>0</v>
          </cell>
          <cell r="T1605">
            <v>0</v>
          </cell>
          <cell r="U1605">
            <v>0</v>
          </cell>
        </row>
        <row r="1606">
          <cell r="R1606">
            <v>0</v>
          </cell>
          <cell r="S1606">
            <v>0</v>
          </cell>
          <cell r="T1606">
            <v>0</v>
          </cell>
          <cell r="U1606">
            <v>0</v>
          </cell>
        </row>
        <row r="1607">
          <cell r="R1607">
            <v>0</v>
          </cell>
          <cell r="S1607">
            <v>0</v>
          </cell>
          <cell r="T1607">
            <v>0</v>
          </cell>
          <cell r="U1607">
            <v>0</v>
          </cell>
        </row>
        <row r="1608">
          <cell r="R1608">
            <v>0</v>
          </cell>
          <cell r="S1608">
            <v>0</v>
          </cell>
          <cell r="T1608">
            <v>0</v>
          </cell>
          <cell r="U1608">
            <v>0</v>
          </cell>
        </row>
        <row r="1609">
          <cell r="R1609">
            <v>0</v>
          </cell>
          <cell r="S1609">
            <v>0</v>
          </cell>
          <cell r="T1609">
            <v>0</v>
          </cell>
          <cell r="U1609">
            <v>0</v>
          </cell>
        </row>
        <row r="1610">
          <cell r="R1610">
            <v>0</v>
          </cell>
          <cell r="S1610">
            <v>0</v>
          </cell>
          <cell r="T1610">
            <v>0</v>
          </cell>
          <cell r="U1610">
            <v>0</v>
          </cell>
        </row>
        <row r="1611">
          <cell r="R1611">
            <v>0</v>
          </cell>
          <cell r="S1611">
            <v>0</v>
          </cell>
          <cell r="T1611">
            <v>0</v>
          </cell>
          <cell r="U1611">
            <v>0</v>
          </cell>
        </row>
        <row r="1612">
          <cell r="R1612">
            <v>0</v>
          </cell>
          <cell r="S1612">
            <v>0</v>
          </cell>
          <cell r="T1612">
            <v>0</v>
          </cell>
          <cell r="U1612">
            <v>0</v>
          </cell>
        </row>
        <row r="1613">
          <cell r="R1613">
            <v>0</v>
          </cell>
          <cell r="S1613">
            <v>0</v>
          </cell>
          <cell r="T1613">
            <v>0</v>
          </cell>
          <cell r="U1613">
            <v>0</v>
          </cell>
        </row>
        <row r="1614">
          <cell r="R1614">
            <v>0</v>
          </cell>
          <cell r="S1614">
            <v>0</v>
          </cell>
          <cell r="T1614">
            <v>0</v>
          </cell>
          <cell r="U1614">
            <v>0</v>
          </cell>
        </row>
        <row r="1615">
          <cell r="R1615">
            <v>0</v>
          </cell>
          <cell r="S1615">
            <v>0</v>
          </cell>
          <cell r="T1615">
            <v>0</v>
          </cell>
          <cell r="U1615">
            <v>0</v>
          </cell>
        </row>
        <row r="1616">
          <cell r="R1616">
            <v>0</v>
          </cell>
          <cell r="S1616">
            <v>0</v>
          </cell>
          <cell r="T1616">
            <v>0</v>
          </cell>
          <cell r="U1616">
            <v>0</v>
          </cell>
        </row>
        <row r="1617">
          <cell r="R1617">
            <v>0</v>
          </cell>
          <cell r="S1617">
            <v>0</v>
          </cell>
          <cell r="T1617">
            <v>0</v>
          </cell>
          <cell r="U1617">
            <v>0</v>
          </cell>
        </row>
        <row r="1618">
          <cell r="R1618">
            <v>0</v>
          </cell>
          <cell r="S1618">
            <v>0</v>
          </cell>
          <cell r="T1618">
            <v>0</v>
          </cell>
          <cell r="U1618">
            <v>0</v>
          </cell>
        </row>
        <row r="1619">
          <cell r="R1619">
            <v>0</v>
          </cell>
          <cell r="S1619">
            <v>0</v>
          </cell>
          <cell r="T1619">
            <v>0</v>
          </cell>
          <cell r="U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  <cell r="U1620">
            <v>0</v>
          </cell>
        </row>
        <row r="1621">
          <cell r="R1621">
            <v>0</v>
          </cell>
          <cell r="S1621">
            <v>0</v>
          </cell>
          <cell r="T1621">
            <v>0</v>
          </cell>
          <cell r="U1621">
            <v>0</v>
          </cell>
        </row>
        <row r="1622">
          <cell r="R1622">
            <v>0</v>
          </cell>
          <cell r="S1622">
            <v>0</v>
          </cell>
          <cell r="T1622">
            <v>0</v>
          </cell>
          <cell r="U1622">
            <v>0</v>
          </cell>
        </row>
        <row r="1623">
          <cell r="R1623">
            <v>0</v>
          </cell>
          <cell r="S1623">
            <v>0</v>
          </cell>
          <cell r="T1623">
            <v>0</v>
          </cell>
          <cell r="U1623">
            <v>0</v>
          </cell>
        </row>
        <row r="1624">
          <cell r="R1624">
            <v>0</v>
          </cell>
          <cell r="S1624">
            <v>0</v>
          </cell>
          <cell r="T1624">
            <v>0</v>
          </cell>
          <cell r="U1624">
            <v>0</v>
          </cell>
        </row>
        <row r="1625">
          <cell r="R1625">
            <v>0</v>
          </cell>
          <cell r="S1625">
            <v>0</v>
          </cell>
          <cell r="T1625">
            <v>0</v>
          </cell>
          <cell r="U1625">
            <v>0</v>
          </cell>
        </row>
        <row r="1626">
          <cell r="R1626">
            <v>0</v>
          </cell>
          <cell r="S1626">
            <v>0</v>
          </cell>
          <cell r="T1626">
            <v>0</v>
          </cell>
          <cell r="U1626">
            <v>0</v>
          </cell>
        </row>
        <row r="1627">
          <cell r="R1627">
            <v>0</v>
          </cell>
          <cell r="S1627">
            <v>0</v>
          </cell>
          <cell r="T1627">
            <v>0</v>
          </cell>
          <cell r="U1627">
            <v>0</v>
          </cell>
        </row>
        <row r="1628">
          <cell r="R1628">
            <v>0</v>
          </cell>
          <cell r="S1628">
            <v>0</v>
          </cell>
          <cell r="T1628">
            <v>0</v>
          </cell>
          <cell r="U1628">
            <v>0</v>
          </cell>
        </row>
        <row r="1629">
          <cell r="R1629">
            <v>0</v>
          </cell>
          <cell r="S1629">
            <v>0</v>
          </cell>
          <cell r="T1629">
            <v>0</v>
          </cell>
          <cell r="U1629">
            <v>0</v>
          </cell>
        </row>
        <row r="1630">
          <cell r="R1630">
            <v>0</v>
          </cell>
          <cell r="S1630">
            <v>0</v>
          </cell>
          <cell r="T1630">
            <v>0</v>
          </cell>
          <cell r="U1630">
            <v>0</v>
          </cell>
        </row>
        <row r="1631">
          <cell r="R1631">
            <v>0</v>
          </cell>
          <cell r="S1631">
            <v>0</v>
          </cell>
          <cell r="T1631">
            <v>0</v>
          </cell>
          <cell r="U1631">
            <v>0</v>
          </cell>
        </row>
        <row r="1632">
          <cell r="R1632">
            <v>0</v>
          </cell>
          <cell r="S1632">
            <v>0</v>
          </cell>
          <cell r="T1632">
            <v>0</v>
          </cell>
          <cell r="U1632">
            <v>0</v>
          </cell>
        </row>
        <row r="1633">
          <cell r="R1633">
            <v>0</v>
          </cell>
          <cell r="S1633">
            <v>0</v>
          </cell>
          <cell r="T1633">
            <v>0</v>
          </cell>
          <cell r="U1633">
            <v>0</v>
          </cell>
        </row>
        <row r="1634">
          <cell r="R1634">
            <v>0</v>
          </cell>
          <cell r="S1634">
            <v>0</v>
          </cell>
          <cell r="T1634">
            <v>0</v>
          </cell>
          <cell r="U1634">
            <v>0</v>
          </cell>
        </row>
        <row r="1635">
          <cell r="R1635">
            <v>0</v>
          </cell>
          <cell r="S1635">
            <v>0</v>
          </cell>
          <cell r="T1635">
            <v>0</v>
          </cell>
          <cell r="U1635">
            <v>0</v>
          </cell>
        </row>
        <row r="1636">
          <cell r="R1636">
            <v>0</v>
          </cell>
          <cell r="S1636">
            <v>0</v>
          </cell>
          <cell r="T1636">
            <v>0</v>
          </cell>
          <cell r="U1636">
            <v>0</v>
          </cell>
        </row>
        <row r="1637">
          <cell r="R1637">
            <v>0</v>
          </cell>
          <cell r="S1637">
            <v>0</v>
          </cell>
          <cell r="T1637">
            <v>0</v>
          </cell>
          <cell r="U1637">
            <v>0</v>
          </cell>
        </row>
        <row r="1638">
          <cell r="R1638">
            <v>0</v>
          </cell>
          <cell r="S1638">
            <v>0</v>
          </cell>
          <cell r="T1638">
            <v>0</v>
          </cell>
          <cell r="U1638">
            <v>0</v>
          </cell>
        </row>
        <row r="1639">
          <cell r="R1639">
            <v>0</v>
          </cell>
          <cell r="S1639">
            <v>0</v>
          </cell>
          <cell r="T1639">
            <v>0</v>
          </cell>
          <cell r="U1639">
            <v>0</v>
          </cell>
        </row>
        <row r="1640">
          <cell r="R1640">
            <v>0</v>
          </cell>
          <cell r="S1640">
            <v>0</v>
          </cell>
          <cell r="T1640">
            <v>0</v>
          </cell>
          <cell r="U1640">
            <v>0</v>
          </cell>
        </row>
        <row r="1641">
          <cell r="R1641">
            <v>0</v>
          </cell>
          <cell r="S1641">
            <v>0</v>
          </cell>
          <cell r="T1641">
            <v>0</v>
          </cell>
          <cell r="U1641">
            <v>0</v>
          </cell>
        </row>
        <row r="1642">
          <cell r="R1642">
            <v>0</v>
          </cell>
          <cell r="S1642">
            <v>0</v>
          </cell>
          <cell r="T1642">
            <v>0</v>
          </cell>
          <cell r="U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  <cell r="U1643">
            <v>0</v>
          </cell>
        </row>
        <row r="1644">
          <cell r="R1644">
            <v>0</v>
          </cell>
          <cell r="S1644">
            <v>0</v>
          </cell>
          <cell r="T1644">
            <v>0</v>
          </cell>
          <cell r="U1644">
            <v>0</v>
          </cell>
        </row>
        <row r="1645">
          <cell r="R1645">
            <v>0</v>
          </cell>
          <cell r="S1645">
            <v>0</v>
          </cell>
          <cell r="T1645">
            <v>0</v>
          </cell>
          <cell r="U1645">
            <v>0</v>
          </cell>
        </row>
        <row r="1646">
          <cell r="R1646">
            <v>0</v>
          </cell>
          <cell r="S1646">
            <v>0</v>
          </cell>
          <cell r="T1646">
            <v>0</v>
          </cell>
          <cell r="U1646">
            <v>0</v>
          </cell>
        </row>
        <row r="1647">
          <cell r="R1647">
            <v>0</v>
          </cell>
          <cell r="S1647">
            <v>0</v>
          </cell>
          <cell r="T1647">
            <v>0</v>
          </cell>
          <cell r="U1647">
            <v>0</v>
          </cell>
        </row>
        <row r="1648">
          <cell r="R1648">
            <v>0</v>
          </cell>
          <cell r="S1648">
            <v>0</v>
          </cell>
          <cell r="T1648">
            <v>0</v>
          </cell>
          <cell r="U1648">
            <v>0</v>
          </cell>
        </row>
        <row r="1649">
          <cell r="R1649">
            <v>0</v>
          </cell>
          <cell r="S1649">
            <v>0</v>
          </cell>
          <cell r="T1649">
            <v>0</v>
          </cell>
          <cell r="U1649">
            <v>0</v>
          </cell>
        </row>
        <row r="1650">
          <cell r="R1650">
            <v>0</v>
          </cell>
          <cell r="S1650">
            <v>0</v>
          </cell>
          <cell r="T1650">
            <v>0</v>
          </cell>
          <cell r="U1650">
            <v>0</v>
          </cell>
        </row>
        <row r="1651">
          <cell r="R1651">
            <v>0</v>
          </cell>
          <cell r="S1651">
            <v>0</v>
          </cell>
          <cell r="T1651">
            <v>0</v>
          </cell>
          <cell r="U1651">
            <v>0</v>
          </cell>
        </row>
        <row r="1652">
          <cell r="R1652">
            <v>0</v>
          </cell>
          <cell r="S1652">
            <v>0</v>
          </cell>
          <cell r="T1652">
            <v>0</v>
          </cell>
          <cell r="U1652">
            <v>0</v>
          </cell>
        </row>
        <row r="1653">
          <cell r="R1653">
            <v>0</v>
          </cell>
          <cell r="S1653">
            <v>0</v>
          </cell>
          <cell r="T1653">
            <v>0</v>
          </cell>
          <cell r="U1653">
            <v>0</v>
          </cell>
        </row>
        <row r="1654">
          <cell r="R1654">
            <v>0</v>
          </cell>
          <cell r="S1654">
            <v>0</v>
          </cell>
          <cell r="T1654">
            <v>0</v>
          </cell>
          <cell r="U1654">
            <v>0</v>
          </cell>
        </row>
        <row r="1655">
          <cell r="R1655">
            <v>0</v>
          </cell>
          <cell r="S1655">
            <v>0</v>
          </cell>
          <cell r="T1655">
            <v>0</v>
          </cell>
          <cell r="U1655">
            <v>0</v>
          </cell>
        </row>
        <row r="1656">
          <cell r="R1656">
            <v>0</v>
          </cell>
          <cell r="S1656">
            <v>0</v>
          </cell>
          <cell r="T1656">
            <v>0</v>
          </cell>
          <cell r="U1656">
            <v>0</v>
          </cell>
        </row>
        <row r="1657">
          <cell r="R1657">
            <v>0</v>
          </cell>
          <cell r="S1657">
            <v>0</v>
          </cell>
          <cell r="T1657">
            <v>0</v>
          </cell>
          <cell r="U1657">
            <v>0</v>
          </cell>
        </row>
        <row r="1658">
          <cell r="R1658">
            <v>0</v>
          </cell>
          <cell r="S1658">
            <v>0</v>
          </cell>
          <cell r="T1658">
            <v>0</v>
          </cell>
          <cell r="U1658">
            <v>0</v>
          </cell>
        </row>
        <row r="1659">
          <cell r="R1659">
            <v>0</v>
          </cell>
          <cell r="S1659">
            <v>0</v>
          </cell>
          <cell r="T1659">
            <v>0</v>
          </cell>
          <cell r="U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  <cell r="U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  <cell r="U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  <cell r="U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  <cell r="U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  <cell r="U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  <cell r="U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  <cell r="U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  <cell r="U1667">
            <v>0</v>
          </cell>
        </row>
        <row r="1668">
          <cell r="R1668">
            <v>0</v>
          </cell>
          <cell r="S1668">
            <v>0</v>
          </cell>
          <cell r="T1668">
            <v>0</v>
          </cell>
          <cell r="U1668">
            <v>0</v>
          </cell>
        </row>
        <row r="1669">
          <cell r="R1669">
            <v>0</v>
          </cell>
          <cell r="S1669">
            <v>0</v>
          </cell>
          <cell r="T1669">
            <v>0</v>
          </cell>
          <cell r="U1669">
            <v>0</v>
          </cell>
        </row>
        <row r="1670">
          <cell r="R1670">
            <v>0</v>
          </cell>
          <cell r="S1670">
            <v>0</v>
          </cell>
          <cell r="T1670">
            <v>0</v>
          </cell>
          <cell r="U1670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  <cell r="U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  <cell r="U1672">
            <v>0</v>
          </cell>
        </row>
        <row r="1673">
          <cell r="R1673">
            <v>0</v>
          </cell>
          <cell r="S1673">
            <v>0</v>
          </cell>
          <cell r="T1673">
            <v>0</v>
          </cell>
          <cell r="U1673">
            <v>0</v>
          </cell>
        </row>
        <row r="1674">
          <cell r="R1674">
            <v>0</v>
          </cell>
          <cell r="S1674">
            <v>0</v>
          </cell>
          <cell r="T1674">
            <v>0</v>
          </cell>
          <cell r="U1674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  <cell r="U1675">
            <v>0</v>
          </cell>
        </row>
        <row r="1676">
          <cell r="R1676">
            <v>0</v>
          </cell>
          <cell r="S1676">
            <v>0</v>
          </cell>
          <cell r="T1676">
            <v>0</v>
          </cell>
          <cell r="U1676">
            <v>0</v>
          </cell>
        </row>
        <row r="1677">
          <cell r="R1677">
            <v>0</v>
          </cell>
          <cell r="S1677">
            <v>0</v>
          </cell>
          <cell r="T1677">
            <v>0</v>
          </cell>
          <cell r="U1677">
            <v>0</v>
          </cell>
        </row>
        <row r="1678">
          <cell r="R1678">
            <v>0</v>
          </cell>
          <cell r="S1678">
            <v>0</v>
          </cell>
          <cell r="T1678">
            <v>0</v>
          </cell>
          <cell r="U1678">
            <v>0</v>
          </cell>
        </row>
        <row r="1679">
          <cell r="R1679">
            <v>0</v>
          </cell>
          <cell r="S1679">
            <v>0</v>
          </cell>
          <cell r="T1679">
            <v>0</v>
          </cell>
          <cell r="U1679">
            <v>0</v>
          </cell>
        </row>
        <row r="1680">
          <cell r="R1680">
            <v>0</v>
          </cell>
          <cell r="S1680">
            <v>0</v>
          </cell>
          <cell r="T1680">
            <v>0</v>
          </cell>
          <cell r="U1680">
            <v>0</v>
          </cell>
        </row>
        <row r="1681">
          <cell r="R1681">
            <v>0</v>
          </cell>
          <cell r="S1681">
            <v>0</v>
          </cell>
          <cell r="T1681">
            <v>0</v>
          </cell>
          <cell r="U1681">
            <v>0</v>
          </cell>
        </row>
        <row r="1682">
          <cell r="R1682">
            <v>0</v>
          </cell>
          <cell r="S1682">
            <v>0</v>
          </cell>
          <cell r="T1682">
            <v>0</v>
          </cell>
          <cell r="U1682">
            <v>0</v>
          </cell>
        </row>
        <row r="1683">
          <cell r="R1683">
            <v>0</v>
          </cell>
          <cell r="S1683">
            <v>0</v>
          </cell>
          <cell r="T1683">
            <v>0</v>
          </cell>
          <cell r="U1683">
            <v>0</v>
          </cell>
        </row>
        <row r="1684">
          <cell r="R1684">
            <v>0</v>
          </cell>
          <cell r="S1684">
            <v>0</v>
          </cell>
          <cell r="T1684">
            <v>0</v>
          </cell>
          <cell r="U1684">
            <v>0</v>
          </cell>
        </row>
        <row r="1685">
          <cell r="R1685">
            <v>0</v>
          </cell>
          <cell r="S1685">
            <v>0</v>
          </cell>
          <cell r="T1685">
            <v>0</v>
          </cell>
          <cell r="U1685">
            <v>0</v>
          </cell>
        </row>
        <row r="1686">
          <cell r="R1686">
            <v>0</v>
          </cell>
          <cell r="S1686">
            <v>0</v>
          </cell>
          <cell r="T1686">
            <v>0</v>
          </cell>
          <cell r="U1686">
            <v>0</v>
          </cell>
        </row>
        <row r="1687">
          <cell r="R1687">
            <v>0</v>
          </cell>
          <cell r="S1687">
            <v>0</v>
          </cell>
          <cell r="T1687">
            <v>0</v>
          </cell>
          <cell r="U1687">
            <v>0</v>
          </cell>
        </row>
        <row r="1688">
          <cell r="R1688">
            <v>0</v>
          </cell>
          <cell r="S1688">
            <v>0</v>
          </cell>
          <cell r="T1688">
            <v>0</v>
          </cell>
          <cell r="U1688">
            <v>0</v>
          </cell>
        </row>
        <row r="1689">
          <cell r="R1689">
            <v>0</v>
          </cell>
          <cell r="S1689">
            <v>0</v>
          </cell>
          <cell r="T1689">
            <v>0</v>
          </cell>
          <cell r="U1689">
            <v>0</v>
          </cell>
        </row>
        <row r="1690">
          <cell r="R1690">
            <v>0</v>
          </cell>
          <cell r="S1690">
            <v>0</v>
          </cell>
          <cell r="T1690">
            <v>0</v>
          </cell>
          <cell r="U1690">
            <v>0</v>
          </cell>
        </row>
        <row r="1691">
          <cell r="R1691">
            <v>0</v>
          </cell>
          <cell r="S1691">
            <v>0</v>
          </cell>
          <cell r="T1691">
            <v>0</v>
          </cell>
          <cell r="U1691">
            <v>0</v>
          </cell>
        </row>
        <row r="1692">
          <cell r="R1692">
            <v>0</v>
          </cell>
          <cell r="S1692">
            <v>0</v>
          </cell>
          <cell r="T1692">
            <v>0</v>
          </cell>
          <cell r="U1692">
            <v>0</v>
          </cell>
        </row>
        <row r="1693">
          <cell r="R1693">
            <v>0</v>
          </cell>
          <cell r="S1693">
            <v>0</v>
          </cell>
          <cell r="T1693">
            <v>0</v>
          </cell>
          <cell r="U1693">
            <v>0</v>
          </cell>
        </row>
        <row r="1694">
          <cell r="R1694">
            <v>0</v>
          </cell>
          <cell r="S1694">
            <v>0</v>
          </cell>
          <cell r="T1694">
            <v>0</v>
          </cell>
          <cell r="U1694">
            <v>0</v>
          </cell>
        </row>
        <row r="1695">
          <cell r="R1695">
            <v>0</v>
          </cell>
          <cell r="S1695">
            <v>0</v>
          </cell>
          <cell r="T1695">
            <v>0</v>
          </cell>
          <cell r="U1695">
            <v>0</v>
          </cell>
        </row>
        <row r="1696">
          <cell r="R1696">
            <v>0</v>
          </cell>
          <cell r="S1696">
            <v>0</v>
          </cell>
          <cell r="T1696">
            <v>0</v>
          </cell>
          <cell r="U1696">
            <v>0</v>
          </cell>
        </row>
        <row r="1697">
          <cell r="R1697">
            <v>0</v>
          </cell>
          <cell r="S1697">
            <v>0</v>
          </cell>
          <cell r="T1697">
            <v>0</v>
          </cell>
          <cell r="U1697">
            <v>0</v>
          </cell>
        </row>
        <row r="1698">
          <cell r="R1698">
            <v>0</v>
          </cell>
          <cell r="S1698">
            <v>0</v>
          </cell>
          <cell r="T1698">
            <v>0</v>
          </cell>
          <cell r="U1698">
            <v>0</v>
          </cell>
        </row>
        <row r="1699">
          <cell r="R1699">
            <v>0</v>
          </cell>
          <cell r="S1699">
            <v>0</v>
          </cell>
          <cell r="T1699">
            <v>0</v>
          </cell>
          <cell r="U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  <cell r="U1700">
            <v>0</v>
          </cell>
        </row>
        <row r="1701">
          <cell r="R1701">
            <v>0</v>
          </cell>
          <cell r="S1701">
            <v>0</v>
          </cell>
          <cell r="T1701">
            <v>0</v>
          </cell>
          <cell r="U1701">
            <v>0</v>
          </cell>
        </row>
        <row r="1702">
          <cell r="R1702">
            <v>0</v>
          </cell>
          <cell r="S1702">
            <v>0</v>
          </cell>
          <cell r="T1702">
            <v>0</v>
          </cell>
          <cell r="U1702">
            <v>0</v>
          </cell>
        </row>
        <row r="1703">
          <cell r="R1703">
            <v>0</v>
          </cell>
          <cell r="S1703">
            <v>0</v>
          </cell>
          <cell r="T1703">
            <v>0</v>
          </cell>
          <cell r="U1703">
            <v>0</v>
          </cell>
        </row>
        <row r="1704">
          <cell r="R1704">
            <v>0</v>
          </cell>
          <cell r="S1704">
            <v>0</v>
          </cell>
          <cell r="T1704">
            <v>0</v>
          </cell>
          <cell r="U1704">
            <v>0</v>
          </cell>
        </row>
        <row r="1705">
          <cell r="R1705">
            <v>0</v>
          </cell>
          <cell r="S1705">
            <v>0</v>
          </cell>
          <cell r="T1705">
            <v>0</v>
          </cell>
          <cell r="U1705">
            <v>0</v>
          </cell>
        </row>
        <row r="1706">
          <cell r="R1706">
            <v>0</v>
          </cell>
          <cell r="S1706">
            <v>0</v>
          </cell>
          <cell r="T1706">
            <v>0</v>
          </cell>
          <cell r="U1706">
            <v>0</v>
          </cell>
        </row>
        <row r="1707">
          <cell r="R1707">
            <v>0</v>
          </cell>
          <cell r="S1707">
            <v>0</v>
          </cell>
          <cell r="T1707">
            <v>0</v>
          </cell>
          <cell r="U1707">
            <v>0</v>
          </cell>
        </row>
        <row r="1708">
          <cell r="R1708">
            <v>0</v>
          </cell>
          <cell r="S1708">
            <v>0</v>
          </cell>
          <cell r="T1708">
            <v>0</v>
          </cell>
          <cell r="U1708">
            <v>0</v>
          </cell>
        </row>
        <row r="1709">
          <cell r="R1709">
            <v>0</v>
          </cell>
          <cell r="S1709">
            <v>0</v>
          </cell>
          <cell r="T1709">
            <v>0</v>
          </cell>
          <cell r="U1709">
            <v>0</v>
          </cell>
        </row>
        <row r="1710">
          <cell r="R1710">
            <v>0</v>
          </cell>
          <cell r="S1710">
            <v>0</v>
          </cell>
          <cell r="T1710">
            <v>0</v>
          </cell>
          <cell r="U1710">
            <v>0</v>
          </cell>
        </row>
        <row r="1711">
          <cell r="R1711">
            <v>0</v>
          </cell>
          <cell r="S1711">
            <v>0</v>
          </cell>
          <cell r="T1711">
            <v>0</v>
          </cell>
          <cell r="U1711">
            <v>0</v>
          </cell>
        </row>
        <row r="1712">
          <cell r="R1712">
            <v>0</v>
          </cell>
          <cell r="S1712">
            <v>0</v>
          </cell>
          <cell r="T1712">
            <v>0</v>
          </cell>
          <cell r="U1712">
            <v>0</v>
          </cell>
        </row>
        <row r="1713">
          <cell r="R1713">
            <v>0</v>
          </cell>
          <cell r="S1713">
            <v>0</v>
          </cell>
          <cell r="T1713">
            <v>0</v>
          </cell>
          <cell r="U1713">
            <v>0</v>
          </cell>
        </row>
        <row r="1714">
          <cell r="R1714">
            <v>0</v>
          </cell>
          <cell r="S1714">
            <v>0</v>
          </cell>
          <cell r="T1714">
            <v>0</v>
          </cell>
          <cell r="U1714">
            <v>0</v>
          </cell>
        </row>
        <row r="1715">
          <cell r="R1715">
            <v>0</v>
          </cell>
          <cell r="S1715">
            <v>0</v>
          </cell>
          <cell r="T1715">
            <v>0</v>
          </cell>
          <cell r="U1715">
            <v>0</v>
          </cell>
        </row>
        <row r="1716">
          <cell r="R1716">
            <v>0</v>
          </cell>
          <cell r="S1716">
            <v>0</v>
          </cell>
          <cell r="T1716">
            <v>0</v>
          </cell>
          <cell r="U1716">
            <v>0</v>
          </cell>
        </row>
        <row r="1717">
          <cell r="R1717">
            <v>0</v>
          </cell>
          <cell r="S1717">
            <v>0</v>
          </cell>
          <cell r="T1717">
            <v>0</v>
          </cell>
          <cell r="U1717">
            <v>0</v>
          </cell>
        </row>
        <row r="1718">
          <cell r="R1718">
            <v>0</v>
          </cell>
          <cell r="S1718">
            <v>0</v>
          </cell>
          <cell r="T1718">
            <v>0</v>
          </cell>
          <cell r="U1718">
            <v>0</v>
          </cell>
        </row>
        <row r="1719">
          <cell r="R1719">
            <v>0</v>
          </cell>
          <cell r="S1719">
            <v>0</v>
          </cell>
          <cell r="T1719">
            <v>0</v>
          </cell>
          <cell r="U1719">
            <v>0</v>
          </cell>
        </row>
        <row r="1720">
          <cell r="R1720">
            <v>0</v>
          </cell>
          <cell r="S1720">
            <v>0</v>
          </cell>
          <cell r="T1720">
            <v>0</v>
          </cell>
          <cell r="U1720">
            <v>0</v>
          </cell>
        </row>
        <row r="1721">
          <cell r="R1721">
            <v>0</v>
          </cell>
          <cell r="S1721">
            <v>0</v>
          </cell>
          <cell r="T1721">
            <v>0</v>
          </cell>
          <cell r="U1721">
            <v>0</v>
          </cell>
        </row>
        <row r="1722">
          <cell r="R1722">
            <v>0</v>
          </cell>
          <cell r="S1722">
            <v>0</v>
          </cell>
          <cell r="T1722">
            <v>0</v>
          </cell>
          <cell r="U1722">
            <v>0</v>
          </cell>
        </row>
        <row r="1723">
          <cell r="R1723">
            <v>0</v>
          </cell>
          <cell r="S1723">
            <v>0</v>
          </cell>
          <cell r="T1723">
            <v>0</v>
          </cell>
          <cell r="U1723">
            <v>0</v>
          </cell>
        </row>
        <row r="1724">
          <cell r="R1724">
            <v>0</v>
          </cell>
          <cell r="S1724">
            <v>0</v>
          </cell>
          <cell r="T1724">
            <v>0</v>
          </cell>
          <cell r="U1724">
            <v>0</v>
          </cell>
        </row>
        <row r="1725">
          <cell r="R1725">
            <v>0</v>
          </cell>
          <cell r="S1725">
            <v>0</v>
          </cell>
          <cell r="T1725">
            <v>0</v>
          </cell>
          <cell r="U1725">
            <v>0</v>
          </cell>
        </row>
        <row r="1726">
          <cell r="R1726">
            <v>0</v>
          </cell>
          <cell r="S1726">
            <v>0</v>
          </cell>
          <cell r="T1726">
            <v>0</v>
          </cell>
          <cell r="U1726">
            <v>0</v>
          </cell>
        </row>
        <row r="1727">
          <cell r="R1727">
            <v>0</v>
          </cell>
          <cell r="S1727">
            <v>0</v>
          </cell>
          <cell r="T1727">
            <v>0</v>
          </cell>
          <cell r="U1727">
            <v>0</v>
          </cell>
        </row>
        <row r="1728">
          <cell r="R1728">
            <v>0</v>
          </cell>
          <cell r="S1728">
            <v>0</v>
          </cell>
          <cell r="T1728">
            <v>0</v>
          </cell>
          <cell r="U1728">
            <v>0</v>
          </cell>
        </row>
        <row r="1729">
          <cell r="R1729">
            <v>0</v>
          </cell>
          <cell r="S1729">
            <v>0</v>
          </cell>
          <cell r="T1729">
            <v>0</v>
          </cell>
          <cell r="U1729">
            <v>0</v>
          </cell>
        </row>
        <row r="1730">
          <cell r="R1730">
            <v>0</v>
          </cell>
          <cell r="S1730">
            <v>0</v>
          </cell>
          <cell r="T1730">
            <v>0</v>
          </cell>
          <cell r="U1730">
            <v>0</v>
          </cell>
        </row>
        <row r="1731">
          <cell r="R1731">
            <v>0</v>
          </cell>
          <cell r="S1731">
            <v>0</v>
          </cell>
          <cell r="T1731">
            <v>0</v>
          </cell>
          <cell r="U1731">
            <v>0</v>
          </cell>
        </row>
        <row r="1732">
          <cell r="R1732">
            <v>0</v>
          </cell>
          <cell r="S1732">
            <v>0</v>
          </cell>
          <cell r="T1732">
            <v>0</v>
          </cell>
          <cell r="U1732">
            <v>0</v>
          </cell>
        </row>
        <row r="1733">
          <cell r="R1733">
            <v>0</v>
          </cell>
          <cell r="S1733">
            <v>0</v>
          </cell>
          <cell r="T1733">
            <v>0</v>
          </cell>
          <cell r="U1733">
            <v>0</v>
          </cell>
        </row>
        <row r="1734">
          <cell r="R1734">
            <v>0</v>
          </cell>
          <cell r="S1734">
            <v>0</v>
          </cell>
          <cell r="T1734">
            <v>0</v>
          </cell>
          <cell r="U1734">
            <v>0</v>
          </cell>
        </row>
        <row r="1735">
          <cell r="R1735">
            <v>0</v>
          </cell>
          <cell r="S1735">
            <v>0</v>
          </cell>
          <cell r="T1735">
            <v>0</v>
          </cell>
          <cell r="U1735">
            <v>0</v>
          </cell>
        </row>
        <row r="1736">
          <cell r="R1736">
            <v>0</v>
          </cell>
          <cell r="S1736">
            <v>0</v>
          </cell>
          <cell r="T1736">
            <v>0</v>
          </cell>
          <cell r="U1736">
            <v>0</v>
          </cell>
        </row>
        <row r="1737">
          <cell r="R1737">
            <v>0</v>
          </cell>
          <cell r="S1737">
            <v>0</v>
          </cell>
          <cell r="T1737">
            <v>0</v>
          </cell>
          <cell r="U1737">
            <v>0</v>
          </cell>
        </row>
        <row r="1738">
          <cell r="R1738">
            <v>0</v>
          </cell>
          <cell r="S1738">
            <v>0</v>
          </cell>
          <cell r="T1738">
            <v>0</v>
          </cell>
          <cell r="U1738">
            <v>0</v>
          </cell>
        </row>
        <row r="1739">
          <cell r="R1739">
            <v>0</v>
          </cell>
          <cell r="S1739">
            <v>0</v>
          </cell>
          <cell r="T1739">
            <v>0</v>
          </cell>
          <cell r="U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  <cell r="U1740">
            <v>0</v>
          </cell>
        </row>
        <row r="1741">
          <cell r="R1741">
            <v>0</v>
          </cell>
          <cell r="S1741">
            <v>0</v>
          </cell>
          <cell r="T1741">
            <v>0</v>
          </cell>
          <cell r="U1741">
            <v>0</v>
          </cell>
        </row>
        <row r="1742">
          <cell r="R1742">
            <v>0</v>
          </cell>
          <cell r="S1742">
            <v>0</v>
          </cell>
          <cell r="T1742">
            <v>0</v>
          </cell>
          <cell r="U1742">
            <v>0</v>
          </cell>
        </row>
        <row r="1743">
          <cell r="R1743">
            <v>0</v>
          </cell>
          <cell r="S1743">
            <v>0</v>
          </cell>
          <cell r="T1743">
            <v>0</v>
          </cell>
          <cell r="U1743">
            <v>0</v>
          </cell>
        </row>
        <row r="1744">
          <cell r="R1744">
            <v>0</v>
          </cell>
          <cell r="S1744">
            <v>0</v>
          </cell>
          <cell r="T1744">
            <v>0</v>
          </cell>
          <cell r="U1744">
            <v>0</v>
          </cell>
        </row>
        <row r="1745">
          <cell r="R1745">
            <v>0</v>
          </cell>
          <cell r="S1745">
            <v>0</v>
          </cell>
          <cell r="T1745">
            <v>0</v>
          </cell>
          <cell r="U1745">
            <v>0</v>
          </cell>
        </row>
        <row r="1746">
          <cell r="R1746">
            <v>0</v>
          </cell>
          <cell r="S1746">
            <v>0</v>
          </cell>
          <cell r="T1746">
            <v>0</v>
          </cell>
          <cell r="U1746">
            <v>0</v>
          </cell>
        </row>
        <row r="1747">
          <cell r="R1747">
            <v>0</v>
          </cell>
          <cell r="S1747">
            <v>0</v>
          </cell>
          <cell r="T1747">
            <v>0</v>
          </cell>
          <cell r="U1747">
            <v>0</v>
          </cell>
        </row>
        <row r="1748">
          <cell r="R1748">
            <v>0</v>
          </cell>
          <cell r="S1748">
            <v>0</v>
          </cell>
          <cell r="T1748">
            <v>0</v>
          </cell>
          <cell r="U1748">
            <v>0</v>
          </cell>
        </row>
        <row r="1749">
          <cell r="R1749">
            <v>0</v>
          </cell>
          <cell r="S1749">
            <v>0</v>
          </cell>
          <cell r="T1749">
            <v>0</v>
          </cell>
          <cell r="U1749">
            <v>0</v>
          </cell>
        </row>
        <row r="1750">
          <cell r="R1750">
            <v>0</v>
          </cell>
          <cell r="S1750">
            <v>0</v>
          </cell>
          <cell r="T1750">
            <v>0</v>
          </cell>
          <cell r="U1750">
            <v>0</v>
          </cell>
        </row>
        <row r="1751">
          <cell r="R1751">
            <v>0</v>
          </cell>
          <cell r="S1751">
            <v>0</v>
          </cell>
          <cell r="T1751">
            <v>0</v>
          </cell>
          <cell r="U1751">
            <v>0</v>
          </cell>
        </row>
        <row r="1752">
          <cell r="R1752">
            <v>0</v>
          </cell>
          <cell r="S1752">
            <v>0</v>
          </cell>
          <cell r="T1752">
            <v>0</v>
          </cell>
          <cell r="U1752">
            <v>0</v>
          </cell>
        </row>
        <row r="1753">
          <cell r="R1753">
            <v>0</v>
          </cell>
          <cell r="S1753">
            <v>0</v>
          </cell>
          <cell r="T1753">
            <v>0</v>
          </cell>
          <cell r="U1753">
            <v>0</v>
          </cell>
        </row>
        <row r="1754">
          <cell r="R1754">
            <v>0</v>
          </cell>
          <cell r="S1754">
            <v>0</v>
          </cell>
          <cell r="T1754">
            <v>0</v>
          </cell>
          <cell r="U1754">
            <v>0</v>
          </cell>
        </row>
        <row r="1755">
          <cell r="R1755">
            <v>0</v>
          </cell>
          <cell r="S1755">
            <v>0</v>
          </cell>
          <cell r="T1755">
            <v>0</v>
          </cell>
          <cell r="U1755">
            <v>0</v>
          </cell>
        </row>
        <row r="1756">
          <cell r="R1756">
            <v>0</v>
          </cell>
          <cell r="S1756">
            <v>0</v>
          </cell>
          <cell r="T1756">
            <v>0</v>
          </cell>
          <cell r="U1756">
            <v>0</v>
          </cell>
        </row>
        <row r="1757">
          <cell r="R1757">
            <v>0</v>
          </cell>
          <cell r="S1757">
            <v>0</v>
          </cell>
          <cell r="T1757">
            <v>0</v>
          </cell>
          <cell r="U1757">
            <v>0</v>
          </cell>
        </row>
        <row r="1758">
          <cell r="R1758">
            <v>0</v>
          </cell>
          <cell r="S1758">
            <v>0</v>
          </cell>
          <cell r="T1758">
            <v>0</v>
          </cell>
          <cell r="U1758">
            <v>0</v>
          </cell>
        </row>
        <row r="1759">
          <cell r="R1759">
            <v>0</v>
          </cell>
          <cell r="S1759">
            <v>0</v>
          </cell>
          <cell r="T1759">
            <v>0</v>
          </cell>
          <cell r="U1759">
            <v>0</v>
          </cell>
        </row>
        <row r="1760">
          <cell r="R1760">
            <v>0</v>
          </cell>
          <cell r="S1760">
            <v>0</v>
          </cell>
          <cell r="T1760">
            <v>0</v>
          </cell>
          <cell r="U1760">
            <v>0</v>
          </cell>
        </row>
        <row r="1761">
          <cell r="R1761">
            <v>0</v>
          </cell>
          <cell r="S1761">
            <v>0</v>
          </cell>
          <cell r="T1761">
            <v>0</v>
          </cell>
          <cell r="U1761">
            <v>0</v>
          </cell>
        </row>
        <row r="1762">
          <cell r="R1762">
            <v>0</v>
          </cell>
          <cell r="S1762">
            <v>0</v>
          </cell>
          <cell r="T1762">
            <v>0</v>
          </cell>
          <cell r="U1762">
            <v>0</v>
          </cell>
        </row>
        <row r="1763">
          <cell r="R1763">
            <v>0</v>
          </cell>
          <cell r="S1763">
            <v>0</v>
          </cell>
          <cell r="T1763">
            <v>0</v>
          </cell>
          <cell r="U1763">
            <v>0</v>
          </cell>
        </row>
        <row r="1764">
          <cell r="R1764">
            <v>0</v>
          </cell>
          <cell r="S1764">
            <v>0</v>
          </cell>
          <cell r="T1764">
            <v>0</v>
          </cell>
          <cell r="U1764">
            <v>0</v>
          </cell>
        </row>
        <row r="1765">
          <cell r="R1765">
            <v>0</v>
          </cell>
          <cell r="S1765">
            <v>0</v>
          </cell>
          <cell r="T1765">
            <v>0</v>
          </cell>
          <cell r="U1765">
            <v>0</v>
          </cell>
        </row>
        <row r="1766">
          <cell r="R1766">
            <v>0</v>
          </cell>
          <cell r="S1766">
            <v>0</v>
          </cell>
          <cell r="T1766">
            <v>0</v>
          </cell>
          <cell r="U1766">
            <v>0</v>
          </cell>
        </row>
        <row r="1767">
          <cell r="R1767">
            <v>0</v>
          </cell>
          <cell r="S1767">
            <v>0</v>
          </cell>
          <cell r="T1767">
            <v>0</v>
          </cell>
          <cell r="U1767">
            <v>0</v>
          </cell>
        </row>
        <row r="1768">
          <cell r="R1768">
            <v>0</v>
          </cell>
          <cell r="S1768">
            <v>0</v>
          </cell>
          <cell r="T1768">
            <v>0</v>
          </cell>
          <cell r="U1768">
            <v>0</v>
          </cell>
        </row>
        <row r="1769">
          <cell r="R1769">
            <v>0</v>
          </cell>
          <cell r="S1769">
            <v>0</v>
          </cell>
          <cell r="T1769">
            <v>0</v>
          </cell>
          <cell r="U1769">
            <v>0</v>
          </cell>
        </row>
        <row r="1770">
          <cell r="R1770">
            <v>0</v>
          </cell>
          <cell r="S1770">
            <v>0</v>
          </cell>
          <cell r="T1770">
            <v>0</v>
          </cell>
          <cell r="U1770">
            <v>0</v>
          </cell>
        </row>
        <row r="1771">
          <cell r="R1771">
            <v>0</v>
          </cell>
          <cell r="S1771">
            <v>0</v>
          </cell>
          <cell r="T1771">
            <v>0</v>
          </cell>
          <cell r="U1771">
            <v>0</v>
          </cell>
        </row>
        <row r="1772">
          <cell r="R1772">
            <v>0</v>
          </cell>
          <cell r="S1772">
            <v>0</v>
          </cell>
          <cell r="T1772">
            <v>0</v>
          </cell>
          <cell r="U1772">
            <v>0</v>
          </cell>
        </row>
        <row r="1773">
          <cell r="R1773">
            <v>0</v>
          </cell>
          <cell r="S1773">
            <v>0</v>
          </cell>
          <cell r="T1773">
            <v>0</v>
          </cell>
          <cell r="U1773">
            <v>0</v>
          </cell>
        </row>
        <row r="1774">
          <cell r="R1774">
            <v>0</v>
          </cell>
          <cell r="S1774">
            <v>0</v>
          </cell>
          <cell r="T1774">
            <v>0</v>
          </cell>
          <cell r="U1774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chnicalguidelines.ubc.ca/technical/sustainability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echnicalguidelines.ubc.ca/technical/sustainability.html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echnicalguidelines.ubc.ca/technical/sustainability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technicalguidelines.ubc.ca/technical/sustainability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4"/>
  <sheetViews>
    <sheetView zoomScale="85" zoomScaleNormal="85" zoomScaleSheetLayoutView="100" zoomScalePageLayoutView="85" workbookViewId="0">
      <selection activeCell="T17" sqref="T17"/>
    </sheetView>
  </sheetViews>
  <sheetFormatPr defaultColWidth="9.08984375" defaultRowHeight="14.5" x14ac:dyDescent="0.35"/>
  <cols>
    <col min="1" max="1" width="2.90625" style="51" customWidth="1"/>
    <col min="2" max="2" width="28.08984375" style="51" customWidth="1"/>
    <col min="3" max="3" width="22" style="51" customWidth="1"/>
    <col min="4" max="4" width="12.453125" style="51" customWidth="1"/>
    <col min="5" max="5" width="11.08984375" style="51" customWidth="1"/>
    <col min="6" max="6" width="11.54296875" style="51" customWidth="1"/>
    <col min="7" max="7" width="11.08984375" style="51" customWidth="1"/>
    <col min="8" max="8" width="9.453125" style="51" customWidth="1"/>
    <col min="9" max="9" width="6.6328125" style="51" customWidth="1"/>
    <col min="10" max="10" width="4" style="51" customWidth="1"/>
    <col min="11" max="11" width="2.08984375" style="26" customWidth="1"/>
    <col min="12" max="12" width="3.08984375" style="26" customWidth="1"/>
    <col min="13" max="16384" width="9.08984375" style="10"/>
  </cols>
  <sheetData>
    <row r="1" spans="1:12" ht="15" thickBot="1" x14ac:dyDescent="0.4">
      <c r="A1" s="576" t="s">
        <v>381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</row>
    <row r="2" spans="1:12" customFormat="1" ht="20.9" customHeight="1" x14ac:dyDescent="0.35">
      <c r="A2" s="149"/>
      <c r="B2" s="209"/>
      <c r="C2" s="209"/>
      <c r="D2" s="209"/>
      <c r="E2" s="210" t="s">
        <v>328</v>
      </c>
      <c r="F2" s="209"/>
      <c r="G2" s="209"/>
      <c r="H2" s="209"/>
      <c r="I2" s="209"/>
      <c r="J2" s="209"/>
      <c r="K2" s="211"/>
    </row>
    <row r="3" spans="1:12" customFormat="1" ht="21" x14ac:dyDescent="0.35">
      <c r="A3" s="105"/>
      <c r="B3" s="257" t="s">
        <v>327</v>
      </c>
      <c r="C3" s="44"/>
      <c r="D3" s="44"/>
      <c r="E3" s="44"/>
      <c r="F3" s="44"/>
      <c r="G3" s="44"/>
      <c r="H3" s="44"/>
      <c r="I3" s="132" t="s">
        <v>368</v>
      </c>
      <c r="J3" s="179"/>
      <c r="K3" s="212"/>
    </row>
    <row r="4" spans="1:12" customFormat="1" ht="15.5" x14ac:dyDescent="0.35">
      <c r="A4" s="213"/>
      <c r="B4" s="134"/>
      <c r="C4" s="133"/>
      <c r="D4" s="133"/>
      <c r="E4" s="133"/>
      <c r="F4" s="133"/>
      <c r="G4" s="133"/>
      <c r="H4" s="133"/>
      <c r="I4" s="133"/>
      <c r="J4" s="133"/>
      <c r="K4" s="214"/>
    </row>
    <row r="5" spans="1:12" ht="18" customHeight="1" x14ac:dyDescent="0.35">
      <c r="A5" s="105" t="s">
        <v>199</v>
      </c>
      <c r="B5" s="253" t="s">
        <v>203</v>
      </c>
      <c r="C5" s="44"/>
      <c r="D5" s="44"/>
      <c r="E5" s="44"/>
      <c r="F5" s="44"/>
      <c r="G5" s="44"/>
      <c r="H5" s="44"/>
      <c r="I5" s="44"/>
      <c r="J5" s="44"/>
      <c r="K5" s="156"/>
      <c r="L5" s="10"/>
    </row>
    <row r="6" spans="1:12" ht="18" customHeight="1" x14ac:dyDescent="0.35">
      <c r="A6" s="105"/>
      <c r="B6" s="136" t="s">
        <v>269</v>
      </c>
      <c r="C6" s="44"/>
      <c r="D6" s="137"/>
      <c r="E6" s="44"/>
      <c r="F6" s="44"/>
      <c r="G6" s="44"/>
      <c r="H6" s="44"/>
      <c r="I6" s="44"/>
      <c r="J6" s="44"/>
      <c r="K6" s="156"/>
      <c r="L6" s="10"/>
    </row>
    <row r="7" spans="1:12" ht="17.149999999999999" customHeight="1" x14ac:dyDescent="0.35">
      <c r="A7" s="154"/>
      <c r="B7" s="8" t="s">
        <v>324</v>
      </c>
      <c r="C7" s="135"/>
      <c r="D7" s="135"/>
      <c r="E7" s="135"/>
      <c r="F7" s="135"/>
      <c r="G7" s="135"/>
      <c r="H7" s="135"/>
      <c r="I7" s="135"/>
      <c r="J7" s="135"/>
      <c r="K7" s="155"/>
      <c r="L7" s="10"/>
    </row>
    <row r="8" spans="1:12" ht="5.75" customHeight="1" x14ac:dyDescent="0.35">
      <c r="A8" s="105"/>
      <c r="B8" s="145"/>
      <c r="C8" s="139"/>
      <c r="D8" s="139"/>
      <c r="E8" s="139"/>
      <c r="F8" s="139"/>
      <c r="G8" s="139"/>
      <c r="H8" s="139"/>
      <c r="I8" s="139"/>
      <c r="J8" s="139"/>
      <c r="K8" s="156"/>
      <c r="L8" s="10"/>
    </row>
    <row r="9" spans="1:12" ht="18.75" customHeight="1" x14ac:dyDescent="0.35">
      <c r="A9" s="105"/>
      <c r="B9" s="588" t="s">
        <v>343</v>
      </c>
      <c r="C9" s="575"/>
      <c r="D9" s="573" t="s">
        <v>329</v>
      </c>
      <c r="E9" s="574"/>
      <c r="F9" s="574"/>
      <c r="G9" s="574"/>
      <c r="H9" s="575"/>
      <c r="I9" s="139"/>
      <c r="J9" s="139"/>
      <c r="K9" s="156"/>
      <c r="L9" s="10"/>
    </row>
    <row r="10" spans="1:12" ht="18.75" customHeight="1" x14ac:dyDescent="0.35">
      <c r="A10" s="105"/>
      <c r="B10" s="589" t="s">
        <v>330</v>
      </c>
      <c r="C10" s="590"/>
      <c r="D10" s="586" t="s">
        <v>332</v>
      </c>
      <c r="E10" s="587"/>
      <c r="F10" s="580"/>
      <c r="G10" s="581"/>
      <c r="H10" s="582"/>
      <c r="I10" s="139"/>
      <c r="J10" s="139"/>
      <c r="K10" s="156"/>
      <c r="L10" s="10"/>
    </row>
    <row r="11" spans="1:12" ht="18.75" customHeight="1" x14ac:dyDescent="0.35">
      <c r="A11" s="105"/>
      <c r="B11" s="589" t="s">
        <v>331</v>
      </c>
      <c r="C11" s="590"/>
      <c r="D11" s="586" t="s">
        <v>332</v>
      </c>
      <c r="E11" s="587"/>
      <c r="F11" s="583" t="s">
        <v>333</v>
      </c>
      <c r="G11" s="584"/>
      <c r="H11" s="585"/>
      <c r="I11" s="139"/>
      <c r="J11" s="139"/>
      <c r="K11" s="156"/>
      <c r="L11" s="10"/>
    </row>
    <row r="12" spans="1:12" ht="17" customHeight="1" x14ac:dyDescent="0.35">
      <c r="A12" s="105"/>
      <c r="B12" s="138" t="s">
        <v>344</v>
      </c>
      <c r="C12" s="139"/>
      <c r="D12" s="139"/>
      <c r="E12" s="139"/>
      <c r="F12" s="139"/>
      <c r="G12" s="139"/>
      <c r="H12" s="139"/>
      <c r="I12" s="139"/>
      <c r="J12" s="139"/>
      <c r="K12" s="156"/>
      <c r="L12" s="10"/>
    </row>
    <row r="13" spans="1:12" ht="7.5" customHeight="1" x14ac:dyDescent="0.35">
      <c r="A13" s="105"/>
      <c r="B13" s="259"/>
      <c r="C13" s="139"/>
      <c r="D13" s="139"/>
      <c r="E13" s="139"/>
      <c r="F13" s="139"/>
      <c r="G13" s="139"/>
      <c r="H13" s="139"/>
      <c r="I13" s="139"/>
      <c r="J13" s="139"/>
      <c r="K13" s="156"/>
      <c r="L13" s="10"/>
    </row>
    <row r="14" spans="1:12" ht="18.75" customHeight="1" x14ac:dyDescent="0.35">
      <c r="A14" s="154"/>
      <c r="B14" s="8" t="s">
        <v>325</v>
      </c>
      <c r="C14" s="135"/>
      <c r="D14" s="135"/>
      <c r="E14" s="135"/>
      <c r="F14" s="135"/>
      <c r="G14" s="135"/>
      <c r="H14" s="135"/>
      <c r="I14" s="135"/>
      <c r="J14" s="135"/>
      <c r="K14" s="155"/>
      <c r="L14" s="10"/>
    </row>
    <row r="15" spans="1:12" ht="18.75" customHeight="1" x14ac:dyDescent="0.35">
      <c r="A15" s="216" t="s">
        <v>199</v>
      </c>
      <c r="B15" s="99" t="s">
        <v>382</v>
      </c>
      <c r="C15" s="140"/>
      <c r="D15" s="140"/>
      <c r="E15" s="140"/>
      <c r="F15" s="140"/>
      <c r="G15" s="140"/>
      <c r="H15" s="140"/>
      <c r="I15" s="140"/>
      <c r="J15" s="140"/>
      <c r="K15" s="217"/>
      <c r="L15" s="10"/>
    </row>
    <row r="16" spans="1:12" ht="18.75" customHeight="1" x14ac:dyDescent="0.35">
      <c r="A16" s="105"/>
      <c r="B16" s="577" t="s">
        <v>333</v>
      </c>
      <c r="C16" s="577"/>
      <c r="D16" s="577"/>
      <c r="E16" s="577"/>
      <c r="F16" s="577"/>
      <c r="G16" s="577"/>
      <c r="H16" s="577"/>
      <c r="I16" s="577"/>
      <c r="J16" s="577"/>
      <c r="K16" s="578"/>
      <c r="L16" s="10"/>
    </row>
    <row r="17" spans="1:12" x14ac:dyDescent="0.35">
      <c r="A17" s="218"/>
      <c r="B17" s="141" t="s">
        <v>286</v>
      </c>
      <c r="C17" s="142"/>
      <c r="D17" s="142"/>
      <c r="E17" s="142"/>
      <c r="F17" s="142"/>
      <c r="G17" s="142"/>
      <c r="H17" s="142"/>
      <c r="I17" s="142"/>
      <c r="J17" s="142"/>
      <c r="K17" s="219"/>
      <c r="L17" s="10"/>
    </row>
    <row r="18" spans="1:12" x14ac:dyDescent="0.35">
      <c r="A18" s="105"/>
      <c r="B18" s="577" t="s">
        <v>240</v>
      </c>
      <c r="C18" s="577"/>
      <c r="D18" s="577"/>
      <c r="E18" s="577"/>
      <c r="F18" s="577"/>
      <c r="G18" s="577"/>
      <c r="H18" s="577"/>
      <c r="I18" s="577"/>
      <c r="J18" s="577"/>
      <c r="K18" s="578"/>
      <c r="L18" s="10"/>
    </row>
    <row r="19" spans="1:12" x14ac:dyDescent="0.35">
      <c r="A19" s="218"/>
      <c r="B19" s="141" t="s">
        <v>287</v>
      </c>
      <c r="C19" s="141"/>
      <c r="D19" s="143"/>
      <c r="E19" s="143"/>
      <c r="F19" s="143"/>
      <c r="G19" s="143"/>
      <c r="H19" s="143"/>
      <c r="I19" s="143"/>
      <c r="J19" s="143"/>
      <c r="K19" s="220"/>
      <c r="L19" s="10"/>
    </row>
    <row r="20" spans="1:12" x14ac:dyDescent="0.35">
      <c r="A20" s="105"/>
      <c r="B20" s="144" t="s">
        <v>326</v>
      </c>
      <c r="C20" s="138"/>
      <c r="D20" s="139"/>
      <c r="E20" s="139"/>
      <c r="F20" s="139"/>
      <c r="G20" s="139"/>
      <c r="H20" s="139"/>
      <c r="I20" s="139"/>
      <c r="J20" s="139"/>
      <c r="K20" s="156"/>
      <c r="L20" s="10"/>
    </row>
    <row r="21" spans="1:12" x14ac:dyDescent="0.35">
      <c r="A21" s="218"/>
      <c r="B21" s="141" t="s">
        <v>288</v>
      </c>
      <c r="C21" s="141"/>
      <c r="D21" s="143"/>
      <c r="E21" s="143"/>
      <c r="F21" s="143"/>
      <c r="G21" s="143"/>
      <c r="H21" s="143"/>
      <c r="I21" s="143"/>
      <c r="J21" s="143"/>
      <c r="K21" s="220"/>
      <c r="L21" s="10"/>
    </row>
    <row r="22" spans="1:12" x14ac:dyDescent="0.35">
      <c r="A22" s="105"/>
      <c r="B22" s="144" t="s">
        <v>270</v>
      </c>
      <c r="C22" s="138"/>
      <c r="D22" s="139"/>
      <c r="E22" s="139"/>
      <c r="F22" s="139"/>
      <c r="G22" s="139"/>
      <c r="H22" s="139"/>
      <c r="I22" s="139"/>
      <c r="J22" s="139"/>
      <c r="K22" s="156"/>
      <c r="L22" s="10"/>
    </row>
    <row r="23" spans="1:12" ht="15" thickBot="1" x14ac:dyDescent="0.4">
      <c r="A23" s="160"/>
      <c r="B23" s="255" t="s">
        <v>345</v>
      </c>
      <c r="C23" s="255"/>
      <c r="D23" s="256"/>
      <c r="E23" s="256"/>
      <c r="F23" s="256"/>
      <c r="G23" s="256"/>
      <c r="H23" s="256"/>
      <c r="I23" s="256"/>
      <c r="J23" s="256"/>
      <c r="K23" s="162"/>
      <c r="L23" s="10"/>
    </row>
    <row r="24" spans="1:12" hidden="1" x14ac:dyDescent="0.35">
      <c r="A24" s="254" t="s">
        <v>199</v>
      </c>
      <c r="B24" s="579" t="s">
        <v>289</v>
      </c>
      <c r="C24" s="579"/>
      <c r="D24" s="579"/>
      <c r="E24" s="579"/>
      <c r="F24" s="579"/>
      <c r="G24" s="579"/>
      <c r="H24" s="579"/>
      <c r="I24" s="579"/>
      <c r="J24" s="579"/>
      <c r="K24" s="156"/>
      <c r="L24" s="10"/>
    </row>
    <row r="25" spans="1:12" hidden="1" x14ac:dyDescent="0.35">
      <c r="A25" s="221"/>
      <c r="B25" s="570" t="s">
        <v>271</v>
      </c>
      <c r="C25" s="570"/>
      <c r="D25" s="570"/>
      <c r="E25" s="570"/>
      <c r="F25" s="570"/>
      <c r="G25" s="570"/>
      <c r="H25" s="570"/>
      <c r="I25" s="570"/>
      <c r="J25" s="570"/>
      <c r="K25" s="571"/>
      <c r="L25" s="10"/>
    </row>
    <row r="26" spans="1:12" ht="15.5" hidden="1" x14ac:dyDescent="0.35">
      <c r="A26" s="222"/>
      <c r="B26" s="16" t="s">
        <v>201</v>
      </c>
      <c r="C26" s="16"/>
      <c r="D26" s="16"/>
      <c r="E26" s="16"/>
      <c r="F26" s="16"/>
      <c r="G26" s="16"/>
      <c r="H26" s="16"/>
      <c r="I26" s="16"/>
      <c r="J26" s="16"/>
      <c r="K26" s="223"/>
      <c r="L26" s="10"/>
    </row>
    <row r="27" spans="1:12" customFormat="1" ht="15.5" hidden="1" x14ac:dyDescent="0.35">
      <c r="A27" s="215"/>
      <c r="B27" s="145" t="s">
        <v>5</v>
      </c>
      <c r="C27" s="44"/>
      <c r="D27" s="44"/>
      <c r="E27" s="44"/>
      <c r="F27" s="44"/>
      <c r="G27" s="44"/>
      <c r="H27" s="44"/>
      <c r="I27" s="44"/>
      <c r="J27" s="44"/>
      <c r="K27" s="156"/>
    </row>
    <row r="28" spans="1:12" ht="15.5" hidden="1" x14ac:dyDescent="0.35">
      <c r="A28" s="215"/>
      <c r="B28" s="572" t="s">
        <v>80</v>
      </c>
      <c r="C28" s="572"/>
      <c r="D28" s="572"/>
      <c r="E28" s="572"/>
      <c r="F28" s="572"/>
      <c r="G28" s="572"/>
      <c r="H28" s="572"/>
      <c r="I28" s="572"/>
      <c r="J28" s="572"/>
      <c r="K28" s="156"/>
      <c r="L28" s="10"/>
    </row>
    <row r="29" spans="1:12" ht="15.5" hidden="1" x14ac:dyDescent="0.35">
      <c r="A29" s="224"/>
      <c r="B29" s="146" t="s">
        <v>6</v>
      </c>
      <c r="C29" s="147"/>
      <c r="D29" s="147"/>
      <c r="E29" s="147"/>
      <c r="F29" s="147"/>
      <c r="G29" s="147"/>
      <c r="H29" s="147"/>
      <c r="I29" s="147"/>
      <c r="J29" s="147"/>
      <c r="K29" s="225"/>
      <c r="L29" s="10"/>
    </row>
    <row r="30" spans="1:12" ht="15.5" hidden="1" x14ac:dyDescent="0.35">
      <c r="A30" s="215"/>
      <c r="B30" s="572" t="s">
        <v>79</v>
      </c>
      <c r="C30" s="572"/>
      <c r="D30" s="572"/>
      <c r="E30" s="572"/>
      <c r="F30" s="572"/>
      <c r="G30" s="572"/>
      <c r="H30" s="572"/>
      <c r="I30" s="572"/>
      <c r="J30" s="572"/>
      <c r="K30" s="156"/>
      <c r="L30" s="10"/>
    </row>
    <row r="31" spans="1:12" ht="15.5" hidden="1" x14ac:dyDescent="0.35">
      <c r="A31" s="224"/>
      <c r="B31" s="146" t="s">
        <v>7</v>
      </c>
      <c r="C31" s="147"/>
      <c r="D31" s="147"/>
      <c r="E31" s="147"/>
      <c r="F31" s="147"/>
      <c r="G31" s="147"/>
      <c r="H31" s="147"/>
      <c r="I31" s="147"/>
      <c r="J31" s="147"/>
      <c r="K31" s="225"/>
      <c r="L31" s="10"/>
    </row>
    <row r="32" spans="1:12" ht="15.5" hidden="1" x14ac:dyDescent="0.35">
      <c r="A32" s="215"/>
      <c r="B32" s="572" t="s">
        <v>81</v>
      </c>
      <c r="C32" s="572"/>
      <c r="D32" s="572"/>
      <c r="E32" s="572"/>
      <c r="F32" s="572"/>
      <c r="G32" s="572"/>
      <c r="H32" s="572"/>
      <c r="I32" s="572"/>
      <c r="J32" s="572"/>
      <c r="K32" s="156"/>
      <c r="L32" s="10"/>
    </row>
    <row r="33" spans="1:12" ht="15.5" hidden="1" x14ac:dyDescent="0.35">
      <c r="A33" s="224"/>
      <c r="B33" s="146" t="s">
        <v>8</v>
      </c>
      <c r="C33" s="147"/>
      <c r="D33" s="147"/>
      <c r="E33" s="147"/>
      <c r="F33" s="147"/>
      <c r="G33" s="147"/>
      <c r="H33" s="147"/>
      <c r="I33" s="147"/>
      <c r="J33" s="147"/>
      <c r="K33" s="225"/>
      <c r="L33" s="10"/>
    </row>
    <row r="34" spans="1:12" ht="16" hidden="1" thickBot="1" x14ac:dyDescent="0.4">
      <c r="A34" s="226"/>
      <c r="B34" s="569" t="s">
        <v>9</v>
      </c>
      <c r="C34" s="569"/>
      <c r="D34" s="569"/>
      <c r="E34" s="569"/>
      <c r="F34" s="569"/>
      <c r="G34" s="569"/>
      <c r="H34" s="569"/>
      <c r="I34" s="569"/>
      <c r="J34" s="569"/>
      <c r="K34" s="162"/>
    </row>
  </sheetData>
  <sheetProtection algorithmName="SHA-512" hashValue="iYUK0cpYfwCy3HNKgdi/2ft7x9L9cJiOERBjpYWj1H/Tgwcwfb1Z6TF2ZmoR0GiSCscwjJAXxIBq1x2RgAsmrw==" saltValue="RGdffLu4qW//7kzGlzWQcg==" spinCount="100000" sheet="1" objects="1" scenarios="1"/>
  <dataConsolidate/>
  <mergeCells count="17">
    <mergeCell ref="D9:H9"/>
    <mergeCell ref="A1:K1"/>
    <mergeCell ref="B16:K16"/>
    <mergeCell ref="B18:K18"/>
    <mergeCell ref="B24:J24"/>
    <mergeCell ref="F10:H10"/>
    <mergeCell ref="F11:H11"/>
    <mergeCell ref="D10:E10"/>
    <mergeCell ref="D11:E11"/>
    <mergeCell ref="B9:C9"/>
    <mergeCell ref="B10:C10"/>
    <mergeCell ref="B11:C11"/>
    <mergeCell ref="B34:J34"/>
    <mergeCell ref="B25:K25"/>
    <mergeCell ref="B32:J32"/>
    <mergeCell ref="B28:J28"/>
    <mergeCell ref="B30:J30"/>
  </mergeCells>
  <hyperlinks>
    <hyperlink ref="B6" r:id="rId1" xr:uid="{00000000-0004-0000-0000-000000000000}"/>
  </hyperlinks>
  <pageMargins left="0.7" right="0.7" top="0.75" bottom="0.75" header="0.3" footer="0.3"/>
  <pageSetup orientation="landscape" horizontalDpi="1200" verticalDpi="1200" r:id="rId2"/>
  <headerFooter>
    <oddHeader>&amp;C&amp;"-,Italic"&amp;12&amp;KFF0000If the form is not active, press "Enable Editing" button in the yellow bar on the top of the excel sheet.&amp;"-,Regular"
&amp;RPage &amp;P of   &amp;N</oddHeader>
    <oddFooter>&amp;LUNIVERSITY OF BRITISH COLUMBIA&amp;R&amp;D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W59"/>
  <sheetViews>
    <sheetView topLeftCell="A3" zoomScaleNormal="100" zoomScaleSheetLayoutView="100" workbookViewId="0">
      <selection activeCell="F20" sqref="F20"/>
    </sheetView>
  </sheetViews>
  <sheetFormatPr defaultColWidth="9.08984375" defaultRowHeight="14.5" x14ac:dyDescent="0.35"/>
  <cols>
    <col min="1" max="1" width="3" style="51" customWidth="1"/>
    <col min="2" max="2" width="23.453125" style="51" customWidth="1"/>
    <col min="3" max="3" width="21.6328125" style="51" customWidth="1"/>
    <col min="4" max="4" width="12.08984375" style="51" customWidth="1"/>
    <col min="5" max="5" width="17.6328125" style="51" customWidth="1"/>
    <col min="6" max="6" width="15.08984375" style="51" customWidth="1"/>
    <col min="7" max="7" width="9" style="51" customWidth="1"/>
    <col min="8" max="8" width="11.54296875" style="51" customWidth="1"/>
    <col min="9" max="9" width="14.6328125" style="51" customWidth="1"/>
    <col min="10" max="10" width="1.36328125" style="26" customWidth="1"/>
    <col min="11" max="11" width="1.90625" style="26" customWidth="1"/>
    <col min="12" max="16384" width="9.08984375" style="26"/>
  </cols>
  <sheetData>
    <row r="1" spans="1:23" s="51" customFormat="1" ht="18" customHeight="1" x14ac:dyDescent="0.35">
      <c r="A1" s="149"/>
      <c r="B1" s="209"/>
      <c r="C1" s="209"/>
      <c r="D1" s="209"/>
      <c r="E1" s="210" t="s">
        <v>202</v>
      </c>
      <c r="F1" s="209"/>
      <c r="G1" s="209"/>
      <c r="H1" s="209"/>
      <c r="I1" s="209"/>
      <c r="J1" s="211"/>
    </row>
    <row r="2" spans="1:23" s="51" customFormat="1" ht="19.5" customHeight="1" x14ac:dyDescent="0.35">
      <c r="A2" s="105"/>
      <c r="B2" s="268" t="s">
        <v>346</v>
      </c>
      <c r="C2" s="178"/>
      <c r="D2" s="44"/>
      <c r="E2" s="44"/>
      <c r="F2" s="44"/>
      <c r="G2" s="178" t="s">
        <v>383</v>
      </c>
      <c r="I2" s="132"/>
      <c r="J2" s="212"/>
    </row>
    <row r="3" spans="1:23" s="51" customFormat="1" ht="15.5" x14ac:dyDescent="0.35">
      <c r="A3" s="105"/>
      <c r="B3" s="269" t="s">
        <v>285</v>
      </c>
      <c r="C3" s="44"/>
      <c r="D3" s="44"/>
      <c r="E3" s="44"/>
      <c r="F3" s="44"/>
      <c r="G3" s="44"/>
      <c r="H3" s="44"/>
      <c r="I3" s="148"/>
      <c r="J3" s="227"/>
    </row>
    <row r="4" spans="1:23" s="51" customFormat="1" ht="15.5" x14ac:dyDescent="0.35">
      <c r="A4" s="105"/>
      <c r="B4" s="44" t="s">
        <v>384</v>
      </c>
      <c r="C4" s="44"/>
      <c r="D4" s="44"/>
      <c r="E4" s="44"/>
      <c r="F4" s="44"/>
      <c r="G4" s="44"/>
      <c r="H4" s="44"/>
      <c r="I4" s="324"/>
      <c r="J4" s="228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ht="15.5" x14ac:dyDescent="0.35">
      <c r="A5" s="104" t="s">
        <v>199</v>
      </c>
      <c r="B5" s="260" t="s">
        <v>385</v>
      </c>
      <c r="C5" s="325" t="s">
        <v>269</v>
      </c>
      <c r="D5" s="261"/>
      <c r="E5" s="263"/>
      <c r="F5" s="263"/>
      <c r="G5" s="176"/>
      <c r="H5" s="176"/>
      <c r="I5" s="553"/>
      <c r="J5" s="554"/>
    </row>
    <row r="6" spans="1:23" ht="14.25" customHeight="1" x14ac:dyDescent="0.35">
      <c r="A6" s="264"/>
      <c r="B6" s="265" t="s">
        <v>348</v>
      </c>
      <c r="C6" s="266"/>
      <c r="D6" s="266"/>
      <c r="E6" s="266"/>
      <c r="F6" s="266"/>
      <c r="G6" s="266"/>
      <c r="H6" s="266"/>
      <c r="I6" s="266"/>
      <c r="J6" s="267"/>
    </row>
    <row r="7" spans="1:23" ht="6.75" customHeight="1" x14ac:dyDescent="0.35">
      <c r="A7" s="105"/>
      <c r="B7" s="145"/>
      <c r="C7" s="139"/>
      <c r="D7" s="139"/>
      <c r="E7" s="139"/>
      <c r="F7" s="139"/>
      <c r="G7" s="152"/>
      <c r="H7" s="152"/>
      <c r="I7" s="152"/>
      <c r="J7" s="153"/>
    </row>
    <row r="8" spans="1:23" ht="14.25" customHeight="1" x14ac:dyDescent="0.35">
      <c r="A8" s="105"/>
      <c r="B8" s="309" t="s">
        <v>334</v>
      </c>
      <c r="C8" s="313" t="s">
        <v>338</v>
      </c>
      <c r="D8" s="152"/>
      <c r="E8" s="152"/>
      <c r="F8" s="152"/>
      <c r="G8" s="152"/>
      <c r="H8" s="152"/>
      <c r="I8" s="152"/>
      <c r="J8" s="153"/>
    </row>
    <row r="9" spans="1:23" ht="14.25" customHeight="1" x14ac:dyDescent="0.35">
      <c r="A9" s="105"/>
      <c r="B9" s="310" t="s">
        <v>335</v>
      </c>
      <c r="C9" s="314" t="s">
        <v>340</v>
      </c>
      <c r="D9" s="152"/>
      <c r="E9" s="152"/>
      <c r="F9" s="152"/>
      <c r="G9" s="152"/>
      <c r="H9" s="152"/>
      <c r="I9" s="152"/>
      <c r="J9" s="153"/>
    </row>
    <row r="10" spans="1:23" ht="14.25" customHeight="1" x14ac:dyDescent="0.35">
      <c r="A10" s="105"/>
      <c r="B10" s="311" t="s">
        <v>336</v>
      </c>
      <c r="C10" s="315" t="s">
        <v>340</v>
      </c>
      <c r="D10" s="152"/>
      <c r="E10" s="152"/>
      <c r="F10" s="152"/>
      <c r="G10" s="152"/>
      <c r="H10" s="152"/>
      <c r="I10" s="152"/>
      <c r="J10" s="153"/>
    </row>
    <row r="11" spans="1:23" ht="14.25" customHeight="1" x14ac:dyDescent="0.35">
      <c r="A11" s="105"/>
      <c r="B11" s="312" t="s">
        <v>337</v>
      </c>
      <c r="C11" s="316" t="s">
        <v>339</v>
      </c>
      <c r="D11" s="152"/>
      <c r="E11" s="152"/>
      <c r="F11" s="152"/>
      <c r="G11" s="152"/>
      <c r="H11" s="152"/>
      <c r="I11" s="152"/>
      <c r="J11" s="153"/>
    </row>
    <row r="12" spans="1:23" ht="7.5" customHeight="1" x14ac:dyDescent="0.35">
      <c r="A12" s="105"/>
      <c r="B12" s="258"/>
      <c r="C12" s="139"/>
      <c r="D12" s="152"/>
      <c r="E12" s="152"/>
      <c r="F12" s="152"/>
      <c r="G12" s="152"/>
      <c r="H12" s="152"/>
      <c r="I12" s="152"/>
      <c r="J12" s="153"/>
    </row>
    <row r="13" spans="1:23" ht="15.65" hidden="1" customHeight="1" x14ac:dyDescent="0.35">
      <c r="A13" s="104" t="s">
        <v>199</v>
      </c>
      <c r="B13" s="45" t="s">
        <v>242</v>
      </c>
      <c r="C13" s="150"/>
      <c r="D13" s="150"/>
      <c r="E13" s="150"/>
      <c r="F13" s="150"/>
      <c r="G13" s="150"/>
      <c r="H13" s="150"/>
      <c r="I13" s="150"/>
      <c r="J13" s="151"/>
    </row>
    <row r="14" spans="1:23" ht="17.149999999999999" hidden="1" customHeight="1" x14ac:dyDescent="0.35">
      <c r="A14" s="105"/>
      <c r="B14" s="46" t="s">
        <v>243</v>
      </c>
      <c r="C14" s="152"/>
      <c r="D14" s="152"/>
      <c r="E14" s="152"/>
      <c r="F14" s="152"/>
      <c r="G14" s="152"/>
      <c r="H14" s="152"/>
      <c r="I14" s="152"/>
      <c r="J14" s="153"/>
    </row>
    <row r="15" spans="1:23" ht="15.5" hidden="1" x14ac:dyDescent="0.35">
      <c r="A15" s="105"/>
      <c r="B15" s="208" t="s">
        <v>321</v>
      </c>
      <c r="C15" s="152"/>
      <c r="D15" s="152"/>
      <c r="E15" s="152"/>
      <c r="F15" s="152"/>
      <c r="G15" s="152"/>
      <c r="H15" s="152"/>
      <c r="I15" s="152"/>
      <c r="J15" s="153"/>
    </row>
    <row r="16" spans="1:23" ht="14.15" customHeight="1" x14ac:dyDescent="0.35">
      <c r="A16" s="154"/>
      <c r="B16" s="8" t="s">
        <v>78</v>
      </c>
      <c r="C16" s="135"/>
      <c r="D16" s="135"/>
      <c r="E16" s="135"/>
      <c r="F16" s="135"/>
      <c r="G16" s="135"/>
      <c r="H16" s="135"/>
      <c r="I16" s="135"/>
      <c r="J16" s="155"/>
    </row>
    <row r="17" spans="1:10" ht="3" customHeight="1" x14ac:dyDescent="0.35">
      <c r="A17" s="105"/>
      <c r="B17" s="113"/>
      <c r="C17" s="44"/>
      <c r="D17" s="44"/>
      <c r="E17" s="44"/>
      <c r="F17" s="116"/>
      <c r="G17" s="44"/>
      <c r="H17" s="44"/>
      <c r="I17" s="44"/>
      <c r="J17" s="156"/>
    </row>
    <row r="18" spans="1:10" ht="14.15" customHeight="1" x14ac:dyDescent="0.35">
      <c r="A18" s="157"/>
      <c r="B18" s="16" t="s">
        <v>341</v>
      </c>
      <c r="C18" s="158"/>
      <c r="D18" s="158"/>
      <c r="E18" s="158"/>
      <c r="F18" s="158"/>
      <c r="G18" s="158"/>
      <c r="H18" s="158"/>
      <c r="I18" s="158"/>
      <c r="J18" s="159"/>
    </row>
    <row r="19" spans="1:10" ht="3" customHeight="1" x14ac:dyDescent="0.35">
      <c r="A19" s="105"/>
      <c r="B19" s="44"/>
      <c r="C19" s="44"/>
      <c r="D19" s="44"/>
      <c r="E19" s="44"/>
      <c r="F19" s="44"/>
      <c r="G19" s="44"/>
      <c r="H19" s="44"/>
      <c r="I19" s="44"/>
      <c r="J19" s="156"/>
    </row>
    <row r="20" spans="1:10" ht="14.15" customHeight="1" x14ac:dyDescent="0.35">
      <c r="A20" s="105"/>
      <c r="B20" s="113" t="s">
        <v>0</v>
      </c>
      <c r="C20" s="601"/>
      <c r="D20" s="602"/>
      <c r="E20" s="44"/>
      <c r="F20" s="116" t="s">
        <v>284</v>
      </c>
      <c r="G20" s="328"/>
      <c r="H20" s="329"/>
      <c r="I20" s="327"/>
      <c r="J20" s="156"/>
    </row>
    <row r="21" spans="1:10" ht="3" customHeight="1" x14ac:dyDescent="0.35">
      <c r="A21" s="105"/>
      <c r="B21" s="113"/>
      <c r="C21" s="44"/>
      <c r="D21" s="44"/>
      <c r="E21" s="44"/>
      <c r="F21" s="116"/>
      <c r="G21" s="44"/>
      <c r="H21" s="44"/>
      <c r="I21" s="44"/>
      <c r="J21" s="156"/>
    </row>
    <row r="22" spans="1:10" x14ac:dyDescent="0.35">
      <c r="A22" s="105"/>
      <c r="B22" s="117" t="s">
        <v>1</v>
      </c>
      <c r="C22" s="283"/>
      <c r="D22" s="117" t="s">
        <v>353</v>
      </c>
      <c r="E22" s="117"/>
      <c r="F22" s="114"/>
      <c r="G22" s="272"/>
      <c r="H22" s="593"/>
      <c r="I22" s="594"/>
      <c r="J22" s="156"/>
    </row>
    <row r="23" spans="1:10" ht="3" customHeight="1" x14ac:dyDescent="0.35">
      <c r="A23" s="105"/>
      <c r="B23" s="152"/>
      <c r="C23" s="44"/>
      <c r="D23" s="44"/>
      <c r="E23" s="44"/>
      <c r="F23" s="44"/>
      <c r="G23" s="44"/>
      <c r="H23" s="44"/>
      <c r="I23" s="44"/>
      <c r="J23" s="156"/>
    </row>
    <row r="24" spans="1:10" ht="14.15" customHeight="1" x14ac:dyDescent="0.35">
      <c r="A24" s="105"/>
      <c r="B24" s="117" t="s">
        <v>307</v>
      </c>
      <c r="C24" s="247"/>
      <c r="D24" s="117"/>
      <c r="E24" s="117"/>
      <c r="F24" s="118" t="s">
        <v>354</v>
      </c>
      <c r="G24" s="240" t="s">
        <v>300</v>
      </c>
      <c r="H24" s="118" t="s">
        <v>301</v>
      </c>
      <c r="I24" s="322"/>
      <c r="J24" s="156"/>
    </row>
    <row r="25" spans="1:10" ht="3" customHeight="1" x14ac:dyDescent="0.35">
      <c r="A25" s="105"/>
      <c r="B25" s="152"/>
      <c r="C25" s="44"/>
      <c r="D25" s="44"/>
      <c r="E25" s="44"/>
      <c r="F25" s="44"/>
      <c r="G25" s="44"/>
      <c r="H25" s="44"/>
      <c r="I25" s="44"/>
      <c r="J25" s="156"/>
    </row>
    <row r="26" spans="1:10" ht="14.15" customHeight="1" x14ac:dyDescent="0.35">
      <c r="A26" s="157"/>
      <c r="B26" s="16" t="s">
        <v>342</v>
      </c>
      <c r="C26" s="158"/>
      <c r="D26" s="158"/>
      <c r="E26" s="158"/>
      <c r="F26" s="158"/>
      <c r="G26" s="158"/>
      <c r="H26" s="158"/>
      <c r="I26" s="158"/>
      <c r="J26" s="159"/>
    </row>
    <row r="27" spans="1:10" ht="3" customHeight="1" x14ac:dyDescent="0.35">
      <c r="A27" s="105"/>
      <c r="B27" s="44"/>
      <c r="C27" s="44"/>
      <c r="D27" s="44"/>
      <c r="E27" s="44"/>
      <c r="F27" s="44"/>
      <c r="G27" s="44"/>
      <c r="H27" s="44"/>
      <c r="I27" s="44"/>
      <c r="J27" s="156"/>
    </row>
    <row r="28" spans="1:10" x14ac:dyDescent="0.35">
      <c r="A28" s="105"/>
      <c r="B28" s="117" t="s">
        <v>3</v>
      </c>
      <c r="C28" s="601"/>
      <c r="D28" s="602"/>
      <c r="E28" s="113"/>
      <c r="F28" s="113"/>
      <c r="G28" s="113"/>
      <c r="H28" s="113"/>
      <c r="I28" s="113"/>
      <c r="J28" s="156"/>
    </row>
    <row r="29" spans="1:10" ht="6" customHeight="1" x14ac:dyDescent="0.35">
      <c r="A29" s="105"/>
      <c r="B29" s="152"/>
      <c r="C29" s="44"/>
      <c r="D29" s="44"/>
      <c r="E29" s="44"/>
      <c r="F29" s="44"/>
      <c r="G29" s="44"/>
      <c r="H29" s="44"/>
      <c r="I29" s="44"/>
      <c r="J29" s="156"/>
    </row>
    <row r="30" spans="1:10" x14ac:dyDescent="0.35">
      <c r="A30" s="105"/>
      <c r="B30" s="113" t="s">
        <v>363</v>
      </c>
      <c r="C30" s="597"/>
      <c r="D30" s="598"/>
      <c r="E30" s="116" t="s">
        <v>295</v>
      </c>
      <c r="F30" s="557"/>
      <c r="G30" s="121" t="s">
        <v>4</v>
      </c>
      <c r="H30" s="599"/>
      <c r="I30" s="600"/>
      <c r="J30" s="156"/>
    </row>
    <row r="31" spans="1:10" ht="5" customHeight="1" thickBot="1" x14ac:dyDescent="0.4">
      <c r="A31" s="160"/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0" ht="15" thickBot="1" x14ac:dyDescent="0.4">
      <c r="A32" s="273"/>
      <c r="B32" s="273"/>
      <c r="C32" s="273"/>
      <c r="D32" s="273"/>
      <c r="E32" s="273"/>
      <c r="F32" s="273"/>
      <c r="G32" s="273"/>
      <c r="H32" s="273"/>
      <c r="I32" s="273"/>
      <c r="J32" s="274"/>
    </row>
    <row r="33" spans="1:10" ht="21" x14ac:dyDescent="0.35">
      <c r="A33" s="163"/>
      <c r="B33" s="108" t="s">
        <v>296</v>
      </c>
      <c r="C33" s="164"/>
      <c r="D33" s="164"/>
      <c r="E33" s="164"/>
      <c r="F33" s="164"/>
      <c r="G33" s="164"/>
      <c r="H33" s="164"/>
      <c r="I33" s="164"/>
      <c r="J33" s="165"/>
    </row>
    <row r="34" spans="1:10" ht="15.5" x14ac:dyDescent="0.35">
      <c r="A34" s="106"/>
      <c r="B34" s="35" t="s">
        <v>347</v>
      </c>
      <c r="C34" s="82"/>
      <c r="D34" s="82"/>
      <c r="E34" s="82"/>
      <c r="F34" s="82"/>
      <c r="G34" s="82"/>
      <c r="H34" s="82"/>
      <c r="I34" s="82"/>
      <c r="J34" s="107"/>
    </row>
    <row r="35" spans="1:10" ht="15.5" x14ac:dyDescent="0.35">
      <c r="A35" s="241"/>
      <c r="B35" s="242" t="s">
        <v>355</v>
      </c>
      <c r="C35" s="27" t="s">
        <v>208</v>
      </c>
      <c r="D35" s="25" t="s">
        <v>85</v>
      </c>
      <c r="E35" s="206" t="s">
        <v>356</v>
      </c>
      <c r="F35" s="243"/>
      <c r="G35" s="207"/>
      <c r="H35" s="17" t="s">
        <v>85</v>
      </c>
      <c r="I35" s="202" t="s">
        <v>11</v>
      </c>
      <c r="J35" s="203"/>
    </row>
    <row r="36" spans="1:10" ht="15.5" x14ac:dyDescent="0.35">
      <c r="A36" s="204"/>
      <c r="B36" s="205"/>
      <c r="C36" s="278" t="s">
        <v>200</v>
      </c>
      <c r="D36" s="279" t="s">
        <v>74</v>
      </c>
      <c r="E36" s="28" t="s">
        <v>349</v>
      </c>
      <c r="F36" s="18" t="s">
        <v>7</v>
      </c>
      <c r="G36" s="19" t="s">
        <v>10</v>
      </c>
      <c r="H36" s="280" t="s">
        <v>75</v>
      </c>
      <c r="I36" s="281" t="s">
        <v>312</v>
      </c>
      <c r="J36" s="173"/>
    </row>
    <row r="37" spans="1:10" ht="12.9" customHeight="1" x14ac:dyDescent="0.35">
      <c r="A37" s="109"/>
      <c r="B37" s="20"/>
      <c r="C37" s="287" t="s">
        <v>21</v>
      </c>
      <c r="D37" s="465" t="s">
        <v>316</v>
      </c>
      <c r="E37" s="490" t="s">
        <v>22</v>
      </c>
      <c r="F37" s="466" t="s">
        <v>22</v>
      </c>
      <c r="G37" s="285" t="s">
        <v>22</v>
      </c>
      <c r="H37" s="286" t="str">
        <f>D37</f>
        <v>(KG)</v>
      </c>
      <c r="I37" s="244" t="s">
        <v>313</v>
      </c>
      <c r="J37" s="245"/>
    </row>
    <row r="38" spans="1:10" ht="12.9" customHeight="1" x14ac:dyDescent="0.35">
      <c r="A38" s="110">
        <v>1</v>
      </c>
      <c r="B38" s="167" t="s">
        <v>15</v>
      </c>
      <c r="C38" s="29"/>
      <c r="D38" s="326"/>
      <c r="E38" s="29"/>
      <c r="F38" s="29"/>
      <c r="G38" s="493" t="str">
        <f>IF(D38="","",IF('A. WasteManagementPlan'!$E$37=Calculations!$A$6,IF('A. WasteManagementPlan'!$F$37=Calculations!$A$6,(E38+F38)/D38*100,(E38/D38*100)+F38),IF('A. WasteManagementPlan'!$F$37=Calculations!$A$6,E38+(F38/D38*100),E38+F38)))</f>
        <v/>
      </c>
      <c r="H38" s="488" t="str">
        <f t="shared" ref="H38:H55" si="0">IF(D38="", "", G38*D38/100)</f>
        <v/>
      </c>
      <c r="I38" s="591" t="s">
        <v>204</v>
      </c>
      <c r="J38" s="592"/>
    </row>
    <row r="39" spans="1:10" ht="12.9" customHeight="1" x14ac:dyDescent="0.35">
      <c r="A39" s="275">
        <f>A38+1</f>
        <v>2</v>
      </c>
      <c r="B39" s="167" t="s">
        <v>13</v>
      </c>
      <c r="C39" s="545"/>
      <c r="D39" s="546"/>
      <c r="E39" s="545"/>
      <c r="F39" s="545"/>
      <c r="G39" s="493" t="str">
        <f>IF(D39="","",IF('A. WasteManagementPlan'!$E$37=Calculations!$A$6,IF('A. WasteManagementPlan'!$F$37=Calculations!$A$6,(E39+F39)/D39*100,(E39/D39*100)+F39),IF('A. WasteManagementPlan'!$F$37=Calculations!$A$6,E39+(F39/D39*100),E39+F39)))</f>
        <v/>
      </c>
      <c r="H39" s="488" t="str">
        <f t="shared" si="0"/>
        <v/>
      </c>
      <c r="I39" s="591" t="s">
        <v>7</v>
      </c>
      <c r="J39" s="592"/>
    </row>
    <row r="40" spans="1:10" ht="12.9" customHeight="1" x14ac:dyDescent="0.35">
      <c r="A40" s="275">
        <f t="shared" ref="A40:A59" si="1">A39+1</f>
        <v>3</v>
      </c>
      <c r="B40" s="166" t="s">
        <v>18</v>
      </c>
      <c r="C40" s="518"/>
      <c r="D40" s="326"/>
      <c r="E40" s="518"/>
      <c r="F40" s="518"/>
      <c r="G40" s="493" t="str">
        <f>IF(D40="","",IF('A. WasteManagementPlan'!$E$37=Calculations!$A$6,IF('A. WasteManagementPlan'!$F$37=Calculations!$A$6,(E40+F40)/D40*100,(E40/D40*100)+F40),IF('A. WasteManagementPlan'!$F$37=Calculations!$A$6,E40+(F40/D40*100),E40+F40)))</f>
        <v/>
      </c>
      <c r="H40" s="488" t="str">
        <f t="shared" si="0"/>
        <v/>
      </c>
      <c r="I40" s="591" t="s">
        <v>204</v>
      </c>
      <c r="J40" s="592"/>
    </row>
    <row r="41" spans="1:10" ht="12.9" customHeight="1" x14ac:dyDescent="0.35">
      <c r="A41" s="275">
        <f t="shared" si="1"/>
        <v>4</v>
      </c>
      <c r="B41" s="167" t="s">
        <v>37</v>
      </c>
      <c r="C41" s="545"/>
      <c r="D41" s="546"/>
      <c r="E41" s="545"/>
      <c r="F41" s="545"/>
      <c r="G41" s="493" t="str">
        <f>IF(D41="","",IF('A. WasteManagementPlan'!$E$37=Calculations!$A$6,IF('A. WasteManagementPlan'!$F$37=Calculations!$A$6,(E41+F41)/D41*100,(E41/D41*100)+F41),IF('A. WasteManagementPlan'!$F$37=Calculations!$A$6,E41+(F41/D41*100),E41+F41)))</f>
        <v/>
      </c>
      <c r="H41" s="488" t="str">
        <f t="shared" si="0"/>
        <v/>
      </c>
      <c r="I41" s="591" t="s">
        <v>204</v>
      </c>
      <c r="J41" s="592"/>
    </row>
    <row r="42" spans="1:10" ht="12.9" customHeight="1" x14ac:dyDescent="0.35">
      <c r="A42" s="275">
        <f t="shared" si="1"/>
        <v>5</v>
      </c>
      <c r="B42" s="168" t="s">
        <v>19</v>
      </c>
      <c r="C42" s="518"/>
      <c r="D42" s="326"/>
      <c r="E42" s="518"/>
      <c r="F42" s="518"/>
      <c r="G42" s="493" t="str">
        <f>IF(D42="","",IF('A. WasteManagementPlan'!$E$37=Calculations!$A$6,IF('A. WasteManagementPlan'!$F$37=Calculations!$A$6,(E42+F42)/D42*100,(E42/D42*100)+F42),IF('A. WasteManagementPlan'!$F$37=Calculations!$A$6,E42+(F42/D42*100),E42+F42)))</f>
        <v/>
      </c>
      <c r="H42" s="489" t="str">
        <f t="shared" si="0"/>
        <v/>
      </c>
      <c r="I42" s="591" t="s">
        <v>7</v>
      </c>
      <c r="J42" s="592"/>
    </row>
    <row r="43" spans="1:10" ht="12.9" customHeight="1" x14ac:dyDescent="0.35">
      <c r="A43" s="275">
        <f t="shared" si="1"/>
        <v>6</v>
      </c>
      <c r="B43" s="167" t="s">
        <v>12</v>
      </c>
      <c r="C43" s="545"/>
      <c r="D43" s="546"/>
      <c r="E43" s="545"/>
      <c r="F43" s="545"/>
      <c r="G43" s="493" t="str">
        <f>IF(D43="","",IF('A. WasteManagementPlan'!$E$37=Calculations!$A$6,IF('A. WasteManagementPlan'!$F$37=Calculations!$A$6,(E43+F43)/D43*100,(E43/D43*100)+F43),IF('A. WasteManagementPlan'!$F$37=Calculations!$A$6,E43+(F43/D43*100),E43+F43)))</f>
        <v/>
      </c>
      <c r="H43" s="488" t="str">
        <f t="shared" si="0"/>
        <v/>
      </c>
      <c r="I43" s="591" t="s">
        <v>7</v>
      </c>
      <c r="J43" s="592"/>
    </row>
    <row r="44" spans="1:10" ht="12.9" customHeight="1" x14ac:dyDescent="0.35">
      <c r="A44" s="276">
        <f t="shared" si="1"/>
        <v>7</v>
      </c>
      <c r="B44" s="167" t="s">
        <v>16</v>
      </c>
      <c r="C44" s="518"/>
      <c r="D44" s="326"/>
      <c r="E44" s="518"/>
      <c r="F44" s="518"/>
      <c r="G44" s="493" t="str">
        <f>IF(D44="","",IF('A. WasteManagementPlan'!$E$37=Calculations!$A$6,IF('A. WasteManagementPlan'!$F$37=Calculations!$A$6,(E44+F44)/D44*100,(E44/D44*100)+F44),IF('A. WasteManagementPlan'!$F$37=Calculations!$A$6,E44+(F44/D44*100),E44+F44)))</f>
        <v/>
      </c>
      <c r="H44" s="488" t="str">
        <f t="shared" si="0"/>
        <v/>
      </c>
      <c r="I44" s="591" t="s">
        <v>207</v>
      </c>
      <c r="J44" s="592"/>
    </row>
    <row r="45" spans="1:10" ht="12.9" customHeight="1" x14ac:dyDescent="0.35">
      <c r="A45" s="275">
        <f t="shared" si="1"/>
        <v>8</v>
      </c>
      <c r="B45" s="168" t="s">
        <v>205</v>
      </c>
      <c r="C45" s="545"/>
      <c r="D45" s="546"/>
      <c r="E45" s="545"/>
      <c r="F45" s="545"/>
      <c r="G45" s="493" t="str">
        <f>IF(D45="","",IF('A. WasteManagementPlan'!$E$37=Calculations!$A$6,IF('A. WasteManagementPlan'!$F$37=Calculations!$A$6,(E45+F45)/D45*100,(E45/D45*100)+F45),IF('A. WasteManagementPlan'!$F$37=Calculations!$A$6,E45+(F45/D45*100),E45+F45)))</f>
        <v/>
      </c>
      <c r="H45" s="489" t="str">
        <f t="shared" si="0"/>
        <v/>
      </c>
      <c r="I45" s="591" t="s">
        <v>206</v>
      </c>
      <c r="J45" s="592"/>
    </row>
    <row r="46" spans="1:10" ht="12.9" customHeight="1" x14ac:dyDescent="0.35">
      <c r="A46" s="275">
        <f t="shared" si="1"/>
        <v>9</v>
      </c>
      <c r="B46" s="169" t="s">
        <v>38</v>
      </c>
      <c r="C46" s="518"/>
      <c r="D46" s="326"/>
      <c r="E46" s="518"/>
      <c r="F46" s="518"/>
      <c r="G46" s="493" t="str">
        <f>IF(D46="","",IF('A. WasteManagementPlan'!$E$37=Calculations!$A$6,IF('A. WasteManagementPlan'!$F$37=Calculations!$A$6,(E46+F46)/D46*100,(E46/D46*100)+F46),IF('A. WasteManagementPlan'!$F$37=Calculations!$A$6,E46+(F46/D46*100),E46+F46)))</f>
        <v/>
      </c>
      <c r="H46" s="489" t="str">
        <f t="shared" si="0"/>
        <v/>
      </c>
      <c r="I46" s="591" t="s">
        <v>204</v>
      </c>
      <c r="J46" s="592"/>
    </row>
    <row r="47" spans="1:10" ht="12.9" customHeight="1" x14ac:dyDescent="0.35">
      <c r="A47" s="275">
        <f t="shared" si="1"/>
        <v>10</v>
      </c>
      <c r="B47" s="168" t="s">
        <v>36</v>
      </c>
      <c r="C47" s="545"/>
      <c r="D47" s="546"/>
      <c r="E47" s="545"/>
      <c r="F47" s="545"/>
      <c r="G47" s="493" t="str">
        <f>IF(D47="","",IF('A. WasteManagementPlan'!$E$37=Calculations!$A$6,IF('A. WasteManagementPlan'!$F$37=Calculations!$A$6,(E47+F47)/D47*100,(E47/D47*100)+F47),IF('A. WasteManagementPlan'!$F$37=Calculations!$A$6,E47+(F47/D47*100),E47+F47)))</f>
        <v/>
      </c>
      <c r="H47" s="489" t="str">
        <f t="shared" si="0"/>
        <v/>
      </c>
      <c r="I47" s="591" t="s">
        <v>7</v>
      </c>
      <c r="J47" s="592"/>
    </row>
    <row r="48" spans="1:10" ht="12.9" customHeight="1" x14ac:dyDescent="0.35">
      <c r="A48" s="276">
        <f t="shared" si="1"/>
        <v>11</v>
      </c>
      <c r="B48" s="169" t="s">
        <v>395</v>
      </c>
      <c r="C48" s="518"/>
      <c r="D48" s="326"/>
      <c r="E48" s="518"/>
      <c r="F48" s="518"/>
      <c r="G48" s="493" t="str">
        <f>IF(D48="","",IF('A. WasteManagementPlan'!$E$37=Calculations!$A$6,IF('A. WasteManagementPlan'!$F$37=Calculations!$A$6,(E48+F48)/D48*100,(E48/D48*100)+F48),IF('A. WasteManagementPlan'!$F$37=Calculations!$A$6,E48+(F48/D48*100),E48+F48)))</f>
        <v/>
      </c>
      <c r="H48" s="489" t="str">
        <f t="shared" si="0"/>
        <v/>
      </c>
      <c r="I48" s="591"/>
      <c r="J48" s="592"/>
    </row>
    <row r="49" spans="1:10" ht="12.9" customHeight="1" x14ac:dyDescent="0.35">
      <c r="A49" s="276">
        <f t="shared" si="1"/>
        <v>12</v>
      </c>
      <c r="B49" s="167" t="s">
        <v>14</v>
      </c>
      <c r="C49" s="545"/>
      <c r="D49" s="546"/>
      <c r="E49" s="545"/>
      <c r="F49" s="545"/>
      <c r="G49" s="493" t="str">
        <f>IF(D49="","",IF('A. WasteManagementPlan'!$E$37=Calculations!$A$6,IF('A. WasteManagementPlan'!$F$37=Calculations!$A$6,(E49+F49)/D49*100,(E49/D49*100)+F49),IF('A. WasteManagementPlan'!$F$37=Calculations!$A$6,E49+(F49/D49*100),E49+F49)))</f>
        <v/>
      </c>
      <c r="H49" s="488" t="str">
        <f t="shared" si="0"/>
        <v/>
      </c>
      <c r="I49" s="591" t="s">
        <v>7</v>
      </c>
      <c r="J49" s="592"/>
    </row>
    <row r="50" spans="1:10" ht="12.9" customHeight="1" x14ac:dyDescent="0.35">
      <c r="A50" s="276">
        <f t="shared" si="1"/>
        <v>13</v>
      </c>
      <c r="B50" s="167" t="s">
        <v>351</v>
      </c>
      <c r="C50" s="518"/>
      <c r="D50" s="326"/>
      <c r="E50" s="518"/>
      <c r="F50" s="518"/>
      <c r="G50" s="493" t="str">
        <f>IF(D50="","",IF('A. WasteManagementPlan'!$E$37=Calculations!$A$6,IF('A. WasteManagementPlan'!$F$37=Calculations!$A$6,(E50+F50)/D50*100,(E50/D50*100)+F50),IF('A. WasteManagementPlan'!$F$37=Calculations!$A$6,E50+(F50/D50*100),E50+F50)))</f>
        <v/>
      </c>
      <c r="H50" s="488" t="str">
        <f t="shared" si="0"/>
        <v/>
      </c>
      <c r="I50" s="591" t="s">
        <v>7</v>
      </c>
      <c r="J50" s="592"/>
    </row>
    <row r="51" spans="1:10" ht="12.9" customHeight="1" x14ac:dyDescent="0.35">
      <c r="A51" s="276">
        <f t="shared" si="1"/>
        <v>14</v>
      </c>
      <c r="B51" s="170" t="s">
        <v>39</v>
      </c>
      <c r="C51" s="545"/>
      <c r="D51" s="546"/>
      <c r="E51" s="545"/>
      <c r="F51" s="545"/>
      <c r="G51" s="493" t="str">
        <f>IF(D51="","",IF('A. WasteManagementPlan'!$E$37=Calculations!$A$6,IF('A. WasteManagementPlan'!$F$37=Calculations!$A$6,(E51+F51)/D51*100,(E51/D51*100)+F51),IF('A. WasteManagementPlan'!$F$37=Calculations!$A$6,E51+(F51/D51*100),E51+F51)))</f>
        <v/>
      </c>
      <c r="H51" s="488" t="str">
        <f t="shared" si="0"/>
        <v/>
      </c>
      <c r="I51" s="591" t="s">
        <v>7</v>
      </c>
      <c r="J51" s="592"/>
    </row>
    <row r="52" spans="1:10" ht="12.9" customHeight="1" x14ac:dyDescent="0.35">
      <c r="A52" s="275">
        <f t="shared" si="1"/>
        <v>15</v>
      </c>
      <c r="B52" s="170" t="s">
        <v>352</v>
      </c>
      <c r="C52" s="518"/>
      <c r="D52" s="326"/>
      <c r="E52" s="518"/>
      <c r="F52" s="518"/>
      <c r="G52" s="493" t="str">
        <f>IF(D52="","",IF('A. WasteManagementPlan'!$E$37=Calculations!$A$6,IF('A. WasteManagementPlan'!$F$37=Calculations!$A$6,(E52+F52)/D52*100,(E52/D52*100)+F52),IF('A. WasteManagementPlan'!$F$37=Calculations!$A$6,E52+(F52/D52*100),E52+F52)))</f>
        <v/>
      </c>
      <c r="H52" s="488" t="str">
        <f t="shared" si="0"/>
        <v/>
      </c>
      <c r="I52" s="591" t="s">
        <v>7</v>
      </c>
      <c r="J52" s="592"/>
    </row>
    <row r="53" spans="1:10" ht="12.9" customHeight="1" x14ac:dyDescent="0.35">
      <c r="A53" s="275">
        <f t="shared" si="1"/>
        <v>16</v>
      </c>
      <c r="B53" s="170"/>
      <c r="C53" s="545"/>
      <c r="D53" s="546"/>
      <c r="E53" s="545"/>
      <c r="F53" s="545"/>
      <c r="G53" s="493" t="str">
        <f>IF(D53="","",IF('A. WasteManagementPlan'!$E$37=Calculations!$A$6,IF('A. WasteManagementPlan'!$F$37=Calculations!$A$6,(E53+F53)/D53*100,(E53/D53*100)+F53),IF('A. WasteManagementPlan'!$F$37=Calculations!$A$6,E53+(F53/D53*100),E53+F53)))</f>
        <v/>
      </c>
      <c r="H53" s="488" t="str">
        <f t="shared" si="0"/>
        <v/>
      </c>
      <c r="I53" s="591"/>
      <c r="J53" s="592"/>
    </row>
    <row r="54" spans="1:10" x14ac:dyDescent="0.35">
      <c r="A54" s="275">
        <f t="shared" si="1"/>
        <v>17</v>
      </c>
      <c r="B54" s="170"/>
      <c r="C54" s="518"/>
      <c r="D54" s="326"/>
      <c r="E54" s="518"/>
      <c r="F54" s="518"/>
      <c r="G54" s="493" t="str">
        <f>IF(D54="","",IF('A. WasteManagementPlan'!$E$37=Calculations!$A$6,IF('A. WasteManagementPlan'!$F$37=Calculations!$A$6,(E54+F54)/D54*100,(E54/D54*100)+F54),IF('A. WasteManagementPlan'!$F$37=Calculations!$A$6,E54+(F54/D54*100),E54+F54)))</f>
        <v/>
      </c>
      <c r="H54" s="488" t="str">
        <f t="shared" si="0"/>
        <v/>
      </c>
      <c r="I54" s="591"/>
      <c r="J54" s="592"/>
    </row>
    <row r="55" spans="1:10" x14ac:dyDescent="0.35">
      <c r="A55" s="275">
        <f t="shared" si="1"/>
        <v>18</v>
      </c>
      <c r="B55" s="170"/>
      <c r="C55" s="545"/>
      <c r="D55" s="546"/>
      <c r="E55" s="545"/>
      <c r="F55" s="545"/>
      <c r="G55" s="493" t="str">
        <f>IF(D55="","",IF('A. WasteManagementPlan'!$E$37=Calculations!$A$6,IF('A. WasteManagementPlan'!$F$37=Calculations!$A$6,(E55+F55)/D55*100,(E55/D55*100)+F55),IF('A. WasteManagementPlan'!$F$37=Calculations!$A$6,E55+(F55/D55*100),E55+F55)))</f>
        <v/>
      </c>
      <c r="H55" s="488" t="str">
        <f t="shared" si="0"/>
        <v/>
      </c>
      <c r="I55" s="591"/>
      <c r="J55" s="592"/>
    </row>
    <row r="56" spans="1:10" ht="15.5" x14ac:dyDescent="0.35">
      <c r="A56" s="275">
        <f t="shared" si="1"/>
        <v>19</v>
      </c>
      <c r="B56" s="605" t="s">
        <v>23</v>
      </c>
      <c r="C56" s="284"/>
      <c r="D56" s="112" t="s">
        <v>315</v>
      </c>
      <c r="E56" s="174" t="s">
        <v>349</v>
      </c>
      <c r="F56" s="174" t="s">
        <v>7</v>
      </c>
      <c r="G56" s="171"/>
      <c r="H56" s="112" t="s">
        <v>314</v>
      </c>
      <c r="I56" s="206" t="s">
        <v>308</v>
      </c>
      <c r="J56" s="246"/>
    </row>
    <row r="57" spans="1:10" ht="15.5" x14ac:dyDescent="0.35">
      <c r="A57" s="275">
        <f t="shared" si="1"/>
        <v>20</v>
      </c>
      <c r="B57" s="606"/>
      <c r="C57" s="177" t="str">
        <f>"Weight "&amp;D37</f>
        <v>Weight (KG)</v>
      </c>
      <c r="D57" s="494" t="str">
        <f>IF(SUM(D38:D55)=0,"",SUM(D38:D55))</f>
        <v/>
      </c>
      <c r="E57" s="495" t="str">
        <f>IF(D57="","",SUM(Calculations!B11:B28))</f>
        <v/>
      </c>
      <c r="F57" s="495" t="str">
        <f>IF(D57="","",SUM(Calculations!C11:C28))</f>
        <v/>
      </c>
      <c r="G57" s="171"/>
      <c r="H57" s="494" t="str">
        <f>IF(D57="","",SUM(H38:H55))</f>
        <v/>
      </c>
      <c r="I57" s="603" t="str">
        <f>IF(D57="","",D57-H57)</f>
        <v/>
      </c>
      <c r="J57" s="604"/>
    </row>
    <row r="58" spans="1:10" ht="12.9" customHeight="1" x14ac:dyDescent="0.35">
      <c r="A58" s="275">
        <f t="shared" si="1"/>
        <v>21</v>
      </c>
      <c r="B58" s="606"/>
      <c r="C58" s="21" t="s">
        <v>83</v>
      </c>
      <c r="D58" s="595"/>
      <c r="E58" s="608" t="str">
        <f>IF(E57="","",E57/$D$57*100)</f>
        <v/>
      </c>
      <c r="F58" s="608" t="str">
        <f>IF(F57="","",F57/$D$57*100)</f>
        <v/>
      </c>
      <c r="G58" s="172"/>
      <c r="H58" s="610" t="str">
        <f>IF(H57="","",H57/$D$57*100)</f>
        <v/>
      </c>
      <c r="I58" s="612" t="str">
        <f>IF(I57="","",I57/$D$57*100)</f>
        <v/>
      </c>
      <c r="J58" s="613"/>
    </row>
    <row r="59" spans="1:10" ht="14.75" customHeight="1" thickBot="1" x14ac:dyDescent="0.4">
      <c r="A59" s="275">
        <f t="shared" si="1"/>
        <v>22</v>
      </c>
      <c r="B59" s="607"/>
      <c r="C59" s="111" t="s">
        <v>386</v>
      </c>
      <c r="D59" s="596"/>
      <c r="E59" s="609"/>
      <c r="F59" s="609"/>
      <c r="G59" s="277" t="str">
        <f>IF(D59="", "", (E59+#REF!+F59))</f>
        <v/>
      </c>
      <c r="H59" s="611"/>
      <c r="I59" s="614"/>
      <c r="J59" s="615"/>
    </row>
  </sheetData>
  <sheetProtection algorithmName="SHA-512" hashValue="JhvooC6Vlw176CH7UDL0l+j3ShnlhwJf+hv01sfMtgpxpPYoTU0tf68Vfwtd1rg+F0lNcOqMVGN48Mqfz+v5wQ==" saltValue="/7UhRjDayfVXCvEqjenu0A==" spinCount="100000" sheet="1" objects="1" scenarios="1"/>
  <sortState ref="B60:B80">
    <sortCondition ref="B47"/>
  </sortState>
  <dataConsolidate/>
  <mergeCells count="30">
    <mergeCell ref="B56:B59"/>
    <mergeCell ref="E58:E59"/>
    <mergeCell ref="F58:F59"/>
    <mergeCell ref="H58:H59"/>
    <mergeCell ref="I58:J59"/>
    <mergeCell ref="H22:I22"/>
    <mergeCell ref="D58:D59"/>
    <mergeCell ref="C30:D30"/>
    <mergeCell ref="H30:I30"/>
    <mergeCell ref="C20:D20"/>
    <mergeCell ref="C28:D28"/>
    <mergeCell ref="I57:J5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52:J52"/>
    <mergeCell ref="I53:J53"/>
    <mergeCell ref="I54:J54"/>
    <mergeCell ref="I55:J55"/>
    <mergeCell ref="I47:J47"/>
    <mergeCell ref="I48:J48"/>
    <mergeCell ref="I49:J49"/>
    <mergeCell ref="I50:J50"/>
    <mergeCell ref="I51:J51"/>
  </mergeCells>
  <conditionalFormatting sqref="G41">
    <cfRule type="cellIs" dxfId="17" priority="3" operator="between">
      <formula>0</formula>
      <formula>100</formula>
    </cfRule>
  </conditionalFormatting>
  <conditionalFormatting sqref="G38:G55">
    <cfRule type="cellIs" dxfId="16" priority="1" operator="notBetween">
      <formula>0</formula>
      <formula>100</formula>
    </cfRule>
    <cfRule type="cellIs" dxfId="15" priority="2" operator="notBetween">
      <formula>0</formula>
      <formula>100</formula>
    </cfRule>
  </conditionalFormatting>
  <dataValidations count="10">
    <dataValidation type="date" operator="greaterThanOrEqual" allowBlank="1" showInputMessage="1" showErrorMessage="1" sqref="G21 G17" xr:uid="{00000000-0002-0000-0100-000000000000}">
      <formula1>TODAY()</formula1>
    </dataValidation>
    <dataValidation type="list" showInputMessage="1" showErrorMessage="1" errorTitle="Drop-Down List" error="Please select from the drop-down list by clicking on the cell." promptTitle="Drop-Down List" prompt="Please select from the drop-down list by clicking on the cell." sqref="G24" xr:uid="{00000000-0002-0000-0100-000001000000}">
      <formula1>Area</formula1>
    </dataValidation>
    <dataValidation type="list" allowBlank="1" showInputMessage="1" showErrorMessage="1" errorTitle="Drop-Down List" error="Please select from the drop-down list by clicking on the cell." promptTitle="Drop-Down List" prompt="Please select from the drop-down list by clicking on the cell." sqref="C24" xr:uid="{00000000-0002-0000-0100-000002000000}">
      <formula1>Projectypes</formula1>
    </dataValidation>
    <dataValidation type="list" allowBlank="1" showInputMessage="1" showErrorMessage="1" promptTitle="Drop-Down List" prompt="Please type the Year in YYYY format or select from the drop-down list." sqref="I20" xr:uid="{00000000-0002-0000-0100-000003000000}">
      <formula1>yrs</formula1>
    </dataValidation>
    <dataValidation type="list" allowBlank="1" showInputMessage="1" showErrorMessage="1" errorTitle="Drop-Down List" error="Please select from the drop-down list by clicking on the cell." promptTitle="Drop-Down List" prompt="Please select from the drop-down list by clicking on the cell." sqref="D37" xr:uid="{00000000-0002-0000-0100-000004000000}">
      <formula1>WeightMetric</formula1>
    </dataValidation>
    <dataValidation type="decimal" operator="greaterThanOrEqual" allowBlank="1" showInputMessage="1" showErrorMessage="1" errorTitle="Invalid input" error="Invalid character entered. Please enter the weight as a number._x000a__x000a_Use the Unit Converter sheet to trasfer volume or area of materials into weight." sqref="D38:D55" xr:uid="{00000000-0002-0000-0100-000005000000}">
      <formula1>0</formula1>
    </dataValidation>
    <dataValidation allowBlank="1" showInputMessage="1" errorTitle="Invalid input" error="The diversion rate should be a value between 0 and 100." sqref="E38:F55" xr:uid="{00000000-0002-0000-0100-000006000000}"/>
    <dataValidation allowBlank="1" showInputMessage="1" showErrorMessage="1" error="The sum of the Reused and Recycled percentage should be between 0-100%" sqref="G38:G55" xr:uid="{00000000-0002-0000-0100-000007000000}"/>
    <dataValidation type="list" operator="greaterThanOrEqual" allowBlank="1" showInputMessage="1" showErrorMessage="1" errorTitle="Wrong Date" error="Please input a correct date with DD/MM/YYYY format." promptTitle="Drop-Down List" prompt="Please type the Month in MMM format or select from the drop-down list." sqref="H20" xr:uid="{00000000-0002-0000-0100-000008000000}">
      <formula1>Month</formula1>
    </dataValidation>
    <dataValidation type="list" operator="greaterThanOrEqual" allowBlank="1" showInputMessage="1" showErrorMessage="1" errorTitle="Wrong Date" error="Please input a correct date with DD/MM/YYYY format." promptTitle="Drop-Down List" prompt="Please type the Day in DD format or select from the drop-down list." sqref="G20" xr:uid="{00000000-0002-0000-0100-000009000000}">
      <formula1>Day</formula1>
    </dataValidation>
  </dataValidations>
  <hyperlinks>
    <hyperlink ref="C5" r:id="rId1" xr:uid="{00000000-0004-0000-0100-000000000000}"/>
  </hyperlinks>
  <pageMargins left="0.25" right="0.25" top="0.75" bottom="0.75" header="0.3" footer="0.3"/>
  <pageSetup orientation="landscape" horizontalDpi="1200" verticalDpi="1200" r:id="rId2"/>
  <headerFooter>
    <oddHeader>&amp;R&amp;P of &amp;N</oddHeader>
    <oddFooter>&amp;LUNIVERSITY OF BRITISH COLUMBIA&amp;R&amp;D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lease select from the drop-down list by clicking on the cell." xr:uid="{00000000-0002-0000-0100-00000A000000}">
          <x14:formula1>
            <xm:f>Calculations!$A$6:$A$7</xm:f>
          </x14:formula1>
          <xm:sqref>E37:F37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H693"/>
  <sheetViews>
    <sheetView tabSelected="1" zoomScaleNormal="100" workbookViewId="0">
      <selection activeCell="P21" sqref="P21"/>
    </sheetView>
  </sheetViews>
  <sheetFormatPr defaultColWidth="9.08984375" defaultRowHeight="14.5" x14ac:dyDescent="0.35"/>
  <cols>
    <col min="1" max="1" width="23" style="115" customWidth="1"/>
    <col min="2" max="2" width="5.08984375" style="187" customWidth="1"/>
    <col min="3" max="3" width="6" style="187" customWidth="1"/>
    <col min="4" max="4" width="6.453125" style="187" customWidth="1"/>
    <col min="5" max="5" width="12.90625" style="115" customWidth="1"/>
    <col min="6" max="6" width="10.453125" style="115" customWidth="1"/>
    <col min="7" max="7" width="19" style="115" customWidth="1"/>
    <col min="8" max="8" width="13" style="115" customWidth="1"/>
    <col min="9" max="9" width="9.36328125" style="115" customWidth="1"/>
    <col min="10" max="11" width="9.90625" style="115" customWidth="1"/>
    <col min="12" max="12" width="10" style="115" customWidth="1"/>
    <col min="13" max="13" width="2.08984375" style="115" customWidth="1"/>
    <col min="14" max="14" width="5" style="51" customWidth="1"/>
    <col min="15" max="16384" width="9.08984375" style="51"/>
  </cols>
  <sheetData>
    <row r="1" spans="1:34" ht="18" customHeight="1" x14ac:dyDescent="0.35">
      <c r="A1" s="149"/>
      <c r="B1" s="209"/>
      <c r="C1" s="209"/>
      <c r="D1" s="229"/>
      <c r="E1" s="209"/>
      <c r="F1" s="209"/>
      <c r="G1" s="210" t="s">
        <v>202</v>
      </c>
      <c r="H1" s="209"/>
      <c r="I1" s="209"/>
      <c r="J1" s="209"/>
      <c r="K1" s="209"/>
      <c r="L1" s="209"/>
      <c r="M1" s="211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</row>
    <row r="2" spans="1:34" ht="17.25" customHeight="1" x14ac:dyDescent="0.35">
      <c r="A2" s="525" t="s">
        <v>240</v>
      </c>
      <c r="B2" s="230"/>
      <c r="C2" s="231"/>
      <c r="D2" s="232"/>
      <c r="E2" s="44"/>
      <c r="F2" s="233"/>
      <c r="G2" s="234"/>
      <c r="H2" s="233"/>
      <c r="I2" s="233"/>
      <c r="J2" s="234"/>
      <c r="K2" s="233"/>
      <c r="L2" s="132" t="s">
        <v>372</v>
      </c>
      <c r="M2" s="212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</row>
    <row r="3" spans="1:34" ht="13.5" customHeight="1" x14ac:dyDescent="0.35">
      <c r="A3" s="526" t="s">
        <v>290</v>
      </c>
      <c r="B3" s="132"/>
      <c r="C3" s="231"/>
      <c r="D3" s="44"/>
      <c r="E3" s="44"/>
      <c r="F3" s="236"/>
      <c r="G3" s="233"/>
      <c r="H3" s="236"/>
      <c r="I3" s="236"/>
      <c r="J3" s="233"/>
      <c r="K3" s="236"/>
      <c r="L3" s="148"/>
      <c r="M3" s="227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</row>
    <row r="4" spans="1:34" ht="6" customHeight="1" x14ac:dyDescent="0.35">
      <c r="A4" s="527"/>
      <c r="B4" s="132"/>
      <c r="C4" s="231"/>
      <c r="D4" s="44"/>
      <c r="E4" s="44"/>
      <c r="F4" s="236"/>
      <c r="G4" s="233"/>
      <c r="H4" s="236"/>
      <c r="I4" s="236"/>
      <c r="J4" s="233"/>
      <c r="K4" s="236"/>
      <c r="L4" s="282"/>
      <c r="M4" s="228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</row>
    <row r="5" spans="1:34" s="26" customFormat="1" ht="17.25" customHeight="1" x14ac:dyDescent="0.35">
      <c r="A5" s="528" t="s">
        <v>401</v>
      </c>
      <c r="B5" s="176"/>
      <c r="C5" s="263" t="s">
        <v>269</v>
      </c>
      <c r="D5" s="176"/>
      <c r="E5" s="261"/>
      <c r="F5" s="176"/>
      <c r="G5" s="261"/>
      <c r="H5" s="176"/>
      <c r="I5" s="176"/>
      <c r="J5" s="261"/>
      <c r="K5" s="176"/>
      <c r="L5" s="262"/>
      <c r="M5" s="239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</row>
    <row r="6" spans="1:34" s="26" customFormat="1" ht="15.75" customHeight="1" x14ac:dyDescent="0.35">
      <c r="A6" s="627" t="s">
        <v>402</v>
      </c>
      <c r="B6" s="628"/>
      <c r="C6" s="628"/>
      <c r="D6" s="628"/>
      <c r="E6" s="628"/>
      <c r="F6" s="628"/>
      <c r="G6" s="628"/>
      <c r="H6" s="628"/>
      <c r="I6" s="628"/>
      <c r="J6" s="628"/>
      <c r="K6" s="628"/>
      <c r="L6" s="628"/>
      <c r="M6" s="239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</row>
    <row r="7" spans="1:34" ht="15.5" x14ac:dyDescent="0.35">
      <c r="A7" s="529" t="s">
        <v>348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7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</row>
    <row r="8" spans="1:34" ht="3.5" customHeight="1" x14ac:dyDescent="0.35">
      <c r="A8" s="530"/>
      <c r="B8" s="517"/>
      <c r="C8" s="517"/>
      <c r="D8" s="517"/>
      <c r="E8" s="517"/>
      <c r="F8" s="152"/>
      <c r="G8" s="152"/>
      <c r="H8" s="152"/>
      <c r="I8" s="152"/>
      <c r="J8" s="152"/>
      <c r="K8" s="152"/>
      <c r="L8" s="152"/>
      <c r="M8" s="153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</row>
    <row r="9" spans="1:34" ht="14.25" customHeight="1" x14ac:dyDescent="0.35">
      <c r="A9" s="531"/>
      <c r="B9" s="649" t="s">
        <v>334</v>
      </c>
      <c r="C9" s="650"/>
      <c r="D9" s="519" t="s">
        <v>338</v>
      </c>
      <c r="E9" s="520"/>
      <c r="F9" s="152"/>
      <c r="G9" s="152"/>
      <c r="H9" s="152"/>
      <c r="I9" s="152"/>
      <c r="J9" s="152"/>
      <c r="K9" s="152"/>
      <c r="L9" s="152"/>
      <c r="M9" s="153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</row>
    <row r="10" spans="1:34" ht="14.25" customHeight="1" x14ac:dyDescent="0.35">
      <c r="A10" s="531"/>
      <c r="B10" s="651" t="s">
        <v>335</v>
      </c>
      <c r="C10" s="652"/>
      <c r="D10" s="521" t="s">
        <v>340</v>
      </c>
      <c r="E10" s="522"/>
      <c r="F10" s="152"/>
      <c r="G10" s="152"/>
      <c r="H10" s="152"/>
      <c r="I10" s="152"/>
      <c r="J10" s="152"/>
      <c r="K10" s="152"/>
      <c r="L10" s="152"/>
      <c r="M10" s="153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</row>
    <row r="11" spans="1:34" ht="14.25" customHeight="1" x14ac:dyDescent="0.35">
      <c r="A11" s="532"/>
      <c r="B11" s="653" t="s">
        <v>337</v>
      </c>
      <c r="C11" s="654"/>
      <c r="D11" s="523" t="s">
        <v>339</v>
      </c>
      <c r="E11" s="524"/>
      <c r="F11" s="152"/>
      <c r="G11" s="152"/>
      <c r="H11" s="152"/>
      <c r="I11" s="152"/>
      <c r="J11" s="152"/>
      <c r="K11" s="152"/>
      <c r="L11" s="152"/>
      <c r="M11" s="153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</row>
    <row r="12" spans="1:34" ht="4.25" customHeight="1" x14ac:dyDescent="0.35">
      <c r="A12" s="533"/>
      <c r="B12" s="517"/>
      <c r="C12" s="517"/>
      <c r="D12" s="517"/>
      <c r="E12" s="517"/>
      <c r="F12" s="152"/>
      <c r="G12" s="152"/>
      <c r="H12" s="152"/>
      <c r="I12" s="152"/>
      <c r="J12" s="152"/>
      <c r="K12" s="152"/>
      <c r="L12" s="152"/>
      <c r="M12" s="153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</row>
    <row r="13" spans="1:34" ht="15" customHeight="1" x14ac:dyDescent="0.35">
      <c r="A13" s="534" t="s">
        <v>86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237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</row>
    <row r="14" spans="1:34" s="26" customFormat="1" ht="3" customHeight="1" x14ac:dyDescent="0.35">
      <c r="A14" s="535"/>
      <c r="B14" s="179"/>
      <c r="C14" s="179"/>
      <c r="D14" s="179"/>
      <c r="E14" s="179"/>
      <c r="F14" s="188"/>
      <c r="G14" s="179"/>
      <c r="H14" s="179"/>
      <c r="I14" s="186"/>
      <c r="J14" s="186"/>
      <c r="K14" s="186"/>
      <c r="L14" s="186"/>
      <c r="M14" s="238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</row>
    <row r="15" spans="1:34" s="26" customFormat="1" ht="14.15" customHeight="1" x14ac:dyDescent="0.35">
      <c r="A15" s="222" t="s">
        <v>357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9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</row>
    <row r="16" spans="1:34" s="26" customFormat="1" ht="3" customHeight="1" x14ac:dyDescent="0.35">
      <c r="A16" s="105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5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</row>
    <row r="17" spans="1:34" ht="12.9" customHeight="1" x14ac:dyDescent="0.35">
      <c r="A17" s="536" t="s">
        <v>0</v>
      </c>
      <c r="B17" s="634"/>
      <c r="C17" s="635"/>
      <c r="D17" s="635"/>
      <c r="E17" s="636"/>
      <c r="F17" s="235"/>
      <c r="G17" s="235"/>
      <c r="H17" s="235"/>
      <c r="I17" s="116" t="s">
        <v>284</v>
      </c>
      <c r="J17" s="328"/>
      <c r="K17" s="329"/>
      <c r="L17" s="327"/>
      <c r="M17" s="156"/>
      <c r="N17" s="189"/>
      <c r="O17" s="189"/>
      <c r="P17" s="190"/>
      <c r="Q17" s="102"/>
      <c r="R17" s="102"/>
      <c r="S17" s="102"/>
      <c r="T17" s="102"/>
      <c r="U17" s="186"/>
      <c r="V17" s="186"/>
      <c r="W17" s="186"/>
      <c r="X17" s="190"/>
      <c r="Y17" s="191"/>
      <c r="Z17" s="192"/>
      <c r="AA17" s="192"/>
      <c r="AB17" s="192"/>
      <c r="AC17" s="186"/>
      <c r="AD17" s="186"/>
      <c r="AE17" s="186"/>
      <c r="AF17" s="186"/>
      <c r="AG17" s="186"/>
      <c r="AH17" s="186"/>
    </row>
    <row r="18" spans="1:34" ht="3" customHeight="1" x14ac:dyDescent="0.35">
      <c r="A18" s="536"/>
      <c r="B18" s="44"/>
      <c r="C18" s="44"/>
      <c r="D18" s="44"/>
      <c r="E18" s="234"/>
      <c r="F18" s="235"/>
      <c r="G18" s="235"/>
      <c r="H18" s="235"/>
      <c r="I18" s="116"/>
      <c r="J18" s="44"/>
      <c r="K18" s="44"/>
      <c r="L18" s="44"/>
      <c r="M18" s="156"/>
      <c r="N18" s="189"/>
      <c r="O18" s="189"/>
      <c r="P18" s="190"/>
      <c r="Q18" s="186"/>
      <c r="R18" s="186"/>
      <c r="S18" s="186"/>
      <c r="T18" s="186"/>
      <c r="U18" s="186"/>
      <c r="V18" s="186"/>
      <c r="W18" s="186"/>
      <c r="X18" s="186"/>
      <c r="Y18" s="186"/>
      <c r="Z18" s="193"/>
      <c r="AA18" s="190"/>
      <c r="AB18" s="190"/>
      <c r="AC18" s="186"/>
      <c r="AD18" s="186"/>
      <c r="AE18" s="186"/>
      <c r="AF18" s="186"/>
      <c r="AG18" s="186"/>
      <c r="AH18" s="186"/>
    </row>
    <row r="19" spans="1:34" ht="12.9" customHeight="1" x14ac:dyDescent="0.35">
      <c r="A19" s="537" t="s">
        <v>1</v>
      </c>
      <c r="B19" s="634"/>
      <c r="C19" s="635"/>
      <c r="D19" s="635"/>
      <c r="E19" s="636"/>
      <c r="F19" s="117"/>
      <c r="G19" s="118"/>
      <c r="H19" s="118"/>
      <c r="I19" s="116" t="s">
        <v>361</v>
      </c>
      <c r="J19" s="656" t="str">
        <f>IF('A. WasteManagementPlan'!H22="", "", 'A. WasteManagementPlan'!H22)</f>
        <v/>
      </c>
      <c r="K19" s="657"/>
      <c r="L19" s="658"/>
      <c r="M19" s="156"/>
      <c r="N19" s="189"/>
      <c r="O19" s="189"/>
      <c r="P19" s="190"/>
      <c r="Q19" s="103"/>
      <c r="R19" s="103"/>
      <c r="S19" s="103"/>
      <c r="T19" s="103"/>
      <c r="U19" s="186"/>
      <c r="V19" s="186"/>
      <c r="W19" s="186"/>
      <c r="X19" s="186"/>
      <c r="Y19" s="191"/>
      <c r="Z19" s="103"/>
      <c r="AA19" s="103"/>
      <c r="AB19" s="103"/>
      <c r="AC19" s="186"/>
      <c r="AD19" s="186"/>
      <c r="AE19" s="186"/>
      <c r="AF19" s="186"/>
      <c r="AG19" s="186"/>
      <c r="AH19" s="186"/>
    </row>
    <row r="20" spans="1:34" ht="2.9" customHeight="1" x14ac:dyDescent="0.35">
      <c r="A20" s="537"/>
      <c r="B20" s="194"/>
      <c r="C20" s="194"/>
      <c r="D20" s="194"/>
      <c r="E20" s="194"/>
      <c r="F20" s="117"/>
      <c r="G20" s="120"/>
      <c r="H20" s="120"/>
      <c r="I20" s="120"/>
      <c r="J20" s="120"/>
      <c r="K20" s="120"/>
      <c r="L20" s="120"/>
      <c r="M20" s="156"/>
      <c r="N20" s="189"/>
      <c r="O20" s="189"/>
      <c r="P20" s="190"/>
      <c r="Q20" s="103"/>
      <c r="R20" s="103"/>
      <c r="S20" s="103"/>
      <c r="T20" s="103"/>
      <c r="U20" s="186"/>
      <c r="V20" s="186"/>
      <c r="W20" s="186"/>
      <c r="X20" s="186"/>
      <c r="Y20" s="191"/>
      <c r="Z20" s="103"/>
      <c r="AA20" s="103"/>
      <c r="AB20" s="103"/>
      <c r="AC20" s="186"/>
      <c r="AD20" s="186"/>
      <c r="AE20" s="186"/>
      <c r="AF20" s="186"/>
      <c r="AG20" s="186"/>
      <c r="AH20" s="186"/>
    </row>
    <row r="21" spans="1:34" ht="12.9" customHeight="1" x14ac:dyDescent="0.35">
      <c r="A21" s="537" t="s">
        <v>307</v>
      </c>
      <c r="B21" s="646"/>
      <c r="C21" s="647"/>
      <c r="D21" s="647"/>
      <c r="E21" s="648"/>
      <c r="F21" s="117"/>
      <c r="G21" s="116" t="s">
        <v>362</v>
      </c>
      <c r="H21" s="118" t="s">
        <v>216</v>
      </c>
      <c r="I21" s="240"/>
      <c r="J21" s="118" t="s">
        <v>301</v>
      </c>
      <c r="K21" s="642" t="str">
        <f>IF('A. WasteManagementPlan'!I24="", "", 'A. WasteManagementPlan'!I24)</f>
        <v/>
      </c>
      <c r="L21" s="643"/>
      <c r="M21" s="156"/>
      <c r="N21" s="189"/>
      <c r="O21" s="189"/>
      <c r="P21" s="190"/>
      <c r="Q21" s="103"/>
      <c r="R21" s="103"/>
      <c r="S21" s="103"/>
      <c r="T21" s="103"/>
      <c r="U21" s="186"/>
      <c r="V21" s="186"/>
      <c r="W21" s="186"/>
      <c r="X21" s="186"/>
      <c r="Y21" s="191"/>
      <c r="Z21" s="103"/>
      <c r="AA21" s="103"/>
      <c r="AB21" s="103"/>
      <c r="AC21" s="186"/>
      <c r="AD21" s="186"/>
      <c r="AE21" s="186"/>
      <c r="AF21" s="186"/>
      <c r="AG21" s="186"/>
      <c r="AH21" s="186"/>
    </row>
    <row r="22" spans="1:34" s="26" customFormat="1" ht="3" customHeight="1" x14ac:dyDescent="0.35">
      <c r="A22" s="538"/>
      <c r="B22" s="44"/>
      <c r="C22" s="44"/>
      <c r="D22" s="44"/>
      <c r="E22" s="44"/>
      <c r="F22" s="44"/>
      <c r="G22" s="44"/>
      <c r="H22" s="44"/>
      <c r="I22" s="44"/>
      <c r="J22" s="186"/>
      <c r="K22" s="44"/>
      <c r="L22" s="44"/>
      <c r="M22" s="238"/>
      <c r="N22" s="186"/>
      <c r="O22" s="186"/>
      <c r="P22" s="195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</row>
    <row r="23" spans="1:34" s="26" customFormat="1" ht="14.15" customHeight="1" x14ac:dyDescent="0.35">
      <c r="A23" s="222" t="s">
        <v>358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9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</row>
    <row r="24" spans="1:34" s="26" customFormat="1" ht="3" customHeight="1" x14ac:dyDescent="0.35">
      <c r="A24" s="105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15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</row>
    <row r="25" spans="1:34" s="26" customFormat="1" ht="12.9" customHeight="1" x14ac:dyDescent="0.35">
      <c r="A25" s="537" t="s">
        <v>3</v>
      </c>
      <c r="B25" s="634"/>
      <c r="C25" s="635"/>
      <c r="D25" s="635"/>
      <c r="E25" s="636"/>
      <c r="F25" s="116"/>
      <c r="G25" s="116"/>
      <c r="H25" s="116"/>
      <c r="I25" s="116"/>
      <c r="J25" s="116"/>
      <c r="K25" s="116"/>
      <c r="L25" s="116"/>
      <c r="M25" s="156"/>
      <c r="N25" s="186"/>
      <c r="O25" s="186"/>
      <c r="P25" s="186"/>
      <c r="Q25" s="190"/>
      <c r="R25" s="196"/>
      <c r="S25" s="196"/>
      <c r="T25" s="196"/>
      <c r="U25" s="196"/>
      <c r="V25" s="186"/>
      <c r="W25" s="191"/>
      <c r="X25" s="197"/>
      <c r="Y25" s="197"/>
      <c r="Z25" s="190"/>
      <c r="AA25" s="190"/>
      <c r="AB25" s="198"/>
      <c r="AC25" s="198"/>
      <c r="AD25" s="186"/>
      <c r="AE25" s="186"/>
      <c r="AF25" s="186"/>
      <c r="AG25" s="186"/>
      <c r="AH25" s="186"/>
    </row>
    <row r="26" spans="1:34" s="26" customFormat="1" ht="3" customHeight="1" x14ac:dyDescent="0.35">
      <c r="A26" s="538"/>
      <c r="B26" s="44"/>
      <c r="C26" s="44"/>
      <c r="D26" s="44"/>
      <c r="E26" s="44"/>
      <c r="F26" s="44"/>
      <c r="G26" s="44"/>
      <c r="H26" s="44"/>
      <c r="I26" s="120"/>
      <c r="J26" s="120"/>
      <c r="K26" s="44"/>
      <c r="L26" s="44"/>
      <c r="M26" s="156"/>
      <c r="N26" s="186"/>
      <c r="O26" s="186"/>
      <c r="P26" s="186"/>
      <c r="Q26" s="195"/>
      <c r="R26" s="186"/>
      <c r="S26" s="186"/>
      <c r="T26" s="186"/>
      <c r="U26" s="186"/>
      <c r="V26" s="186"/>
      <c r="W26" s="186"/>
      <c r="X26" s="186"/>
      <c r="Y26" s="191"/>
      <c r="Z26" s="186"/>
      <c r="AA26" s="199"/>
      <c r="AB26" s="186"/>
      <c r="AC26" s="186"/>
      <c r="AD26" s="186"/>
      <c r="AE26" s="186"/>
      <c r="AF26" s="186"/>
      <c r="AG26" s="186"/>
      <c r="AH26" s="186"/>
    </row>
    <row r="27" spans="1:34" s="26" customFormat="1" ht="12.9" customHeight="1" x14ac:dyDescent="0.35">
      <c r="A27" s="536" t="s">
        <v>363</v>
      </c>
      <c r="B27" s="634"/>
      <c r="C27" s="635"/>
      <c r="D27" s="635"/>
      <c r="E27" s="636"/>
      <c r="F27" s="317"/>
      <c r="G27" s="116" t="s">
        <v>295</v>
      </c>
      <c r="H27" s="558"/>
      <c r="I27" s="121" t="s">
        <v>4</v>
      </c>
      <c r="J27" s="639"/>
      <c r="K27" s="640"/>
      <c r="L27" s="641"/>
      <c r="M27" s="156"/>
      <c r="N27" s="186"/>
      <c r="O27" s="186"/>
      <c r="P27" s="186"/>
      <c r="Q27" s="190"/>
      <c r="R27" s="197"/>
      <c r="S27" s="197"/>
      <c r="T27" s="197"/>
      <c r="U27" s="197"/>
      <c r="V27" s="186"/>
      <c r="W27" s="199"/>
      <c r="X27" s="197"/>
      <c r="Y27" s="197"/>
      <c r="Z27" s="186"/>
      <c r="AA27" s="186"/>
      <c r="AB27" s="186"/>
      <c r="AC27" s="186"/>
      <c r="AD27" s="186"/>
      <c r="AE27" s="186"/>
      <c r="AF27" s="186"/>
      <c r="AG27" s="186"/>
      <c r="AH27" s="186"/>
    </row>
    <row r="28" spans="1:34" s="26" customFormat="1" ht="6" customHeight="1" x14ac:dyDescent="0.35">
      <c r="A28" s="213"/>
      <c r="B28" s="133"/>
      <c r="C28" s="133"/>
      <c r="D28" s="133"/>
      <c r="E28" s="133"/>
      <c r="F28" s="133"/>
      <c r="G28" s="186"/>
      <c r="H28" s="44"/>
      <c r="I28" s="44"/>
      <c r="J28" s="133"/>
      <c r="K28" s="133"/>
      <c r="L28" s="133"/>
      <c r="M28" s="214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</row>
    <row r="29" spans="1:34" ht="16.399999999999999" customHeight="1" x14ac:dyDescent="0.35">
      <c r="A29" s="222" t="s">
        <v>360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9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</row>
    <row r="30" spans="1:34" s="201" customFormat="1" ht="2.25" customHeight="1" x14ac:dyDescent="0.35">
      <c r="A30" s="105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156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</row>
    <row r="31" spans="1:34" s="201" customFormat="1" ht="12.9" customHeight="1" x14ac:dyDescent="0.35">
      <c r="A31" s="537" t="s">
        <v>359</v>
      </c>
      <c r="B31" s="117"/>
      <c r="C31" s="117"/>
      <c r="D31" s="631"/>
      <c r="E31" s="632"/>
      <c r="F31" s="633"/>
      <c r="G31" s="116" t="s">
        <v>295</v>
      </c>
      <c r="H31" s="559"/>
      <c r="I31" s="121" t="s">
        <v>4</v>
      </c>
      <c r="J31" s="629"/>
      <c r="K31" s="630"/>
      <c r="L31" s="602"/>
      <c r="M31" s="156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</row>
    <row r="32" spans="1:34" s="201" customFormat="1" ht="4.25" customHeight="1" thickBot="1" x14ac:dyDescent="0.4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385"/>
      <c r="M32" s="387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</row>
    <row r="33" spans="1:13" ht="5.25" customHeight="1" thickBot="1" x14ac:dyDescent="0.4">
      <c r="A33" s="539"/>
      <c r="B33" s="467"/>
      <c r="C33" s="467"/>
      <c r="D33" s="450"/>
      <c r="E33" s="467"/>
      <c r="F33" s="467"/>
      <c r="G33" s="450"/>
      <c r="H33" s="467"/>
      <c r="I33" s="467"/>
      <c r="J33" s="467"/>
      <c r="K33" s="467"/>
      <c r="L33" s="467"/>
      <c r="M33" s="540"/>
    </row>
    <row r="34" spans="1:13" ht="21" x14ac:dyDescent="0.35">
      <c r="A34" s="541" t="s">
        <v>369</v>
      </c>
      <c r="B34" s="468"/>
      <c r="C34" s="468"/>
      <c r="D34" s="468"/>
      <c r="E34" s="469"/>
      <c r="F34" s="469"/>
      <c r="G34" s="469"/>
      <c r="H34" s="469"/>
      <c r="I34" s="469"/>
      <c r="J34" s="469"/>
      <c r="K34" s="469"/>
      <c r="L34" s="469"/>
      <c r="M34" s="470"/>
    </row>
    <row r="35" spans="1:13" s="26" customFormat="1" ht="15.5" x14ac:dyDescent="0.35">
      <c r="A35" s="542" t="s">
        <v>347</v>
      </c>
      <c r="B35" s="471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2"/>
    </row>
    <row r="36" spans="1:13" ht="15" customHeight="1" x14ac:dyDescent="0.35">
      <c r="A36" s="543" t="s">
        <v>365</v>
      </c>
      <c r="B36" s="473" t="s">
        <v>34</v>
      </c>
      <c r="C36" s="474"/>
      <c r="D36" s="475"/>
      <c r="E36" s="644" t="s">
        <v>297</v>
      </c>
      <c r="F36" s="645"/>
      <c r="G36" s="43" t="s">
        <v>364</v>
      </c>
      <c r="H36" s="476" t="s">
        <v>292</v>
      </c>
      <c r="I36" s="477" t="s">
        <v>35</v>
      </c>
      <c r="J36" s="478"/>
      <c r="K36" s="479"/>
      <c r="L36" s="622" t="s">
        <v>292</v>
      </c>
      <c r="M36" s="623"/>
    </row>
    <row r="37" spans="1:13" ht="15.5" x14ac:dyDescent="0.35">
      <c r="A37" s="544"/>
      <c r="B37" s="481"/>
      <c r="C37" s="482"/>
      <c r="D37" s="480"/>
      <c r="E37" s="481"/>
      <c r="F37" s="483"/>
      <c r="G37" s="484"/>
      <c r="H37" s="484" t="s">
        <v>293</v>
      </c>
      <c r="I37" s="485" t="s">
        <v>298</v>
      </c>
      <c r="J37" s="485" t="s">
        <v>7</v>
      </c>
      <c r="K37" s="486" t="s">
        <v>10</v>
      </c>
      <c r="L37" s="637" t="s">
        <v>294</v>
      </c>
      <c r="M37" s="638"/>
    </row>
    <row r="38" spans="1:13" x14ac:dyDescent="0.35">
      <c r="A38" s="560"/>
      <c r="B38" s="561" t="s">
        <v>76</v>
      </c>
      <c r="C38" s="562" t="s">
        <v>387</v>
      </c>
      <c r="D38" s="562" t="s">
        <v>77</v>
      </c>
      <c r="E38" s="563" t="s">
        <v>21</v>
      </c>
      <c r="F38" s="564"/>
      <c r="G38" s="565" t="s">
        <v>367</v>
      </c>
      <c r="H38" s="491" t="s">
        <v>316</v>
      </c>
      <c r="I38" s="492" t="s">
        <v>22</v>
      </c>
      <c r="J38" s="492" t="s">
        <v>22</v>
      </c>
      <c r="K38" s="566" t="s">
        <v>22</v>
      </c>
      <c r="L38" s="565" t="str">
        <f>H38</f>
        <v>(KG)</v>
      </c>
      <c r="M38" s="567"/>
    </row>
    <row r="39" spans="1:13" x14ac:dyDescent="0.35">
      <c r="A39" s="568"/>
      <c r="B39" s="328"/>
      <c r="C39" s="329"/>
      <c r="D39" s="333"/>
      <c r="E39" s="618"/>
      <c r="F39" s="619"/>
      <c r="G39" s="288"/>
      <c r="H39" s="332"/>
      <c r="I39" s="518"/>
      <c r="J39" s="518"/>
      <c r="K39" s="493" t="str">
        <f>IF(H39="","",IF($I$38=Calculations!$O$6,IF('B. WasteTracking'!$J$38=Calculations!$O$6,(I39+J39)/H39*100,(I39/H39*100)+J39),IF('B. WasteTracking'!$J$38=Calculations!$O$6,I39+(J39/H39*100),I39+J39)))</f>
        <v/>
      </c>
      <c r="L39" s="624" t="str">
        <f t="shared" ref="L39:L66" si="0">IF($H39="","", K39*H39/100)</f>
        <v/>
      </c>
      <c r="M39" s="621"/>
    </row>
    <row r="40" spans="1:13" x14ac:dyDescent="0.35">
      <c r="A40" s="547"/>
      <c r="B40" s="328"/>
      <c r="C40" s="329"/>
      <c r="D40" s="333"/>
      <c r="E40" s="616"/>
      <c r="F40" s="617"/>
      <c r="G40" s="288"/>
      <c r="H40" s="548"/>
      <c r="I40" s="545"/>
      <c r="J40" s="545"/>
      <c r="K40" s="493" t="str">
        <f>IF(H40="","",IF($I$38=Calculations!$O$6,IF('B. WasteTracking'!$J$38=Calculations!$O$6,(I40+J40)/H40*100,(I40/H40*100)+J40),IF('B. WasteTracking'!$J$38=Calculations!$O$6,I40+(J40/H40*100),I40+J40)))</f>
        <v/>
      </c>
      <c r="L40" s="620" t="str">
        <f t="shared" si="0"/>
        <v/>
      </c>
      <c r="M40" s="621"/>
    </row>
    <row r="41" spans="1:13" x14ac:dyDescent="0.35">
      <c r="A41" s="568"/>
      <c r="B41" s="328"/>
      <c r="C41" s="329"/>
      <c r="D41" s="333"/>
      <c r="E41" s="618"/>
      <c r="F41" s="619"/>
      <c r="G41" s="288"/>
      <c r="H41" s="332"/>
      <c r="I41" s="518"/>
      <c r="J41" s="518"/>
      <c r="K41" s="493" t="str">
        <f>IF(H41="","",IF($I$38=Calculations!$O$6,IF('B. WasteTracking'!$J$38=Calculations!$O$6,(I41+J41)/H41*100,(I41/H41*100)+J41),IF('B. WasteTracking'!$J$38=Calculations!$O$6,I41+(J41/H41*100),I41+J41)))</f>
        <v/>
      </c>
      <c r="L41" s="620" t="str">
        <f t="shared" si="0"/>
        <v/>
      </c>
      <c r="M41" s="621"/>
    </row>
    <row r="42" spans="1:13" x14ac:dyDescent="0.35">
      <c r="A42" s="547"/>
      <c r="B42" s="330"/>
      <c r="C42" s="331"/>
      <c r="D42" s="334"/>
      <c r="E42" s="616"/>
      <c r="F42" s="617"/>
      <c r="G42" s="250"/>
      <c r="H42" s="548"/>
      <c r="I42" s="545"/>
      <c r="J42" s="545"/>
      <c r="K42" s="493" t="str">
        <f>IF(H42="","",IF($I$38=Calculations!$O$6,IF('B. WasteTracking'!$J$38=Calculations!$O$6,(I42+J42)/H42*100,(I42/H42*100)+J42),IF('B. WasteTracking'!$J$38=Calculations!$O$6,I42+(J42/H42*100),I42+J42)))</f>
        <v/>
      </c>
      <c r="L42" s="620" t="str">
        <f t="shared" si="0"/>
        <v/>
      </c>
      <c r="M42" s="621"/>
    </row>
    <row r="43" spans="1:13" x14ac:dyDescent="0.35">
      <c r="A43" s="568"/>
      <c r="B43" s="328"/>
      <c r="C43" s="329"/>
      <c r="D43" s="334"/>
      <c r="E43" s="618"/>
      <c r="F43" s="619"/>
      <c r="G43" s="288"/>
      <c r="H43" s="332"/>
      <c r="I43" s="518"/>
      <c r="J43" s="518"/>
      <c r="K43" s="493" t="str">
        <f>IF(H43="","",IF($I$38=Calculations!$O$6,IF('B. WasteTracking'!$J$38=Calculations!$O$6,(I43+J43)/H43*100,(I43/H43*100)+J43),IF('B. WasteTracking'!$J$38=Calculations!$O$6,I43+(J43/H43*100),I43+J43)))</f>
        <v/>
      </c>
      <c r="L43" s="620" t="str">
        <f t="shared" si="0"/>
        <v/>
      </c>
      <c r="M43" s="621"/>
    </row>
    <row r="44" spans="1:13" x14ac:dyDescent="0.35">
      <c r="A44" s="547"/>
      <c r="B44" s="330"/>
      <c r="C44" s="331"/>
      <c r="D44" s="334"/>
      <c r="E44" s="616"/>
      <c r="F44" s="617"/>
      <c r="G44" s="250"/>
      <c r="H44" s="548"/>
      <c r="I44" s="545"/>
      <c r="J44" s="545"/>
      <c r="K44" s="493" t="str">
        <f>IF(H44="","",IF($I$38=Calculations!$O$6,IF('B. WasteTracking'!$J$38=Calculations!$O$6,(I44+J44)/H44*100,(I44/H44*100)+J44),IF('B. WasteTracking'!$J$38=Calculations!$O$6,I44+(J44/H44*100),I44+J44)))</f>
        <v/>
      </c>
      <c r="L44" s="620" t="str">
        <f t="shared" si="0"/>
        <v/>
      </c>
      <c r="M44" s="621"/>
    </row>
    <row r="45" spans="1:13" x14ac:dyDescent="0.35">
      <c r="A45" s="568"/>
      <c r="B45" s="328"/>
      <c r="C45" s="329"/>
      <c r="D45" s="334"/>
      <c r="E45" s="618"/>
      <c r="F45" s="619"/>
      <c r="G45" s="288"/>
      <c r="H45" s="332"/>
      <c r="I45" s="518"/>
      <c r="J45" s="518"/>
      <c r="K45" s="493" t="str">
        <f>IF(H45="","",IF($I$38=Calculations!$O$6,IF('B. WasteTracking'!$J$38=Calculations!$O$6,(I45+J45)/H45*100,(I45/H45*100)+J45),IF('B. WasteTracking'!$J$38=Calculations!$O$6,I45+(J45/H45*100),I45+J45)))</f>
        <v/>
      </c>
      <c r="L45" s="620" t="str">
        <f t="shared" si="0"/>
        <v/>
      </c>
      <c r="M45" s="621"/>
    </row>
    <row r="46" spans="1:13" x14ac:dyDescent="0.35">
      <c r="A46" s="547"/>
      <c r="B46" s="330"/>
      <c r="C46" s="331"/>
      <c r="D46" s="334"/>
      <c r="E46" s="616"/>
      <c r="F46" s="617"/>
      <c r="G46" s="250"/>
      <c r="H46" s="548"/>
      <c r="I46" s="545"/>
      <c r="J46" s="545"/>
      <c r="K46" s="493" t="str">
        <f>IF(H46="","",IF($I$38=Calculations!$O$6,IF('B. WasteTracking'!$J$38=Calculations!$O$6,(I46+J46)/H46*100,(I46/H46*100)+J46),IF('B. WasteTracking'!$J$38=Calculations!$O$6,I46+(J46/H46*100),I46+J46)))</f>
        <v/>
      </c>
      <c r="L46" s="620" t="str">
        <f t="shared" si="0"/>
        <v/>
      </c>
      <c r="M46" s="621"/>
    </row>
    <row r="47" spans="1:13" x14ac:dyDescent="0.35">
      <c r="A47" s="568"/>
      <c r="B47" s="328"/>
      <c r="C47" s="329"/>
      <c r="D47" s="334"/>
      <c r="E47" s="618"/>
      <c r="F47" s="619"/>
      <c r="G47" s="288"/>
      <c r="H47" s="332"/>
      <c r="I47" s="518"/>
      <c r="J47" s="518"/>
      <c r="K47" s="493" t="str">
        <f>IF(H47="","",IF($I$38=Calculations!$O$6,IF('B. WasteTracking'!$J$38=Calculations!$O$6,(I47+J47)/H47*100,(I47/H47*100)+J47),IF('B. WasteTracking'!$J$38=Calculations!$O$6,I47+(J47/H47*100),I47+J47)))</f>
        <v/>
      </c>
      <c r="L47" s="620" t="str">
        <f t="shared" si="0"/>
        <v/>
      </c>
      <c r="M47" s="621"/>
    </row>
    <row r="48" spans="1:13" x14ac:dyDescent="0.35">
      <c r="A48" s="547"/>
      <c r="B48" s="330"/>
      <c r="C48" s="331"/>
      <c r="D48" s="334"/>
      <c r="E48" s="616"/>
      <c r="F48" s="617"/>
      <c r="G48" s="250"/>
      <c r="H48" s="548"/>
      <c r="I48" s="545"/>
      <c r="J48" s="545"/>
      <c r="K48" s="493" t="str">
        <f>IF(H48="","",IF($I$38=Calculations!$O$6,IF('B. WasteTracking'!$J$38=Calculations!$O$6,(I48+J48)/H48*100,(I48/H48*100)+J48),IF('B. WasteTracking'!$J$38=Calculations!$O$6,I48+(J48/H48*100),I48+J48)))</f>
        <v/>
      </c>
      <c r="L48" s="620" t="str">
        <f t="shared" si="0"/>
        <v/>
      </c>
      <c r="M48" s="621"/>
    </row>
    <row r="49" spans="1:13" x14ac:dyDescent="0.35">
      <c r="A49" s="568"/>
      <c r="B49" s="328"/>
      <c r="C49" s="329"/>
      <c r="D49" s="334"/>
      <c r="E49" s="618"/>
      <c r="F49" s="619"/>
      <c r="G49" s="288"/>
      <c r="H49" s="332"/>
      <c r="I49" s="518"/>
      <c r="J49" s="518"/>
      <c r="K49" s="493" t="str">
        <f>IF(H49="","",IF($I$38=Calculations!$O$6,IF('B. WasteTracking'!$J$38=Calculations!$O$6,(I49+J49)/H49*100,(I49/H49*100)+J49),IF('B. WasteTracking'!$J$38=Calculations!$O$6,I49+(J49/H49*100),I49+J49)))</f>
        <v/>
      </c>
      <c r="L49" s="620" t="str">
        <f t="shared" si="0"/>
        <v/>
      </c>
      <c r="M49" s="621"/>
    </row>
    <row r="50" spans="1:13" x14ac:dyDescent="0.35">
      <c r="A50" s="547"/>
      <c r="B50" s="330"/>
      <c r="C50" s="331"/>
      <c r="D50" s="334"/>
      <c r="E50" s="616"/>
      <c r="F50" s="617"/>
      <c r="G50" s="250"/>
      <c r="H50" s="548"/>
      <c r="I50" s="545"/>
      <c r="J50" s="545"/>
      <c r="K50" s="493" t="str">
        <f>IF(H50="","",IF($I$38=Calculations!$O$6,IF('B. WasteTracking'!$J$38=Calculations!$O$6,(I50+J50)/H50*100,(I50/H50*100)+J50),IF('B. WasteTracking'!$J$38=Calculations!$O$6,I50+(J50/H50*100),I50+J50)))</f>
        <v/>
      </c>
      <c r="L50" s="620" t="str">
        <f t="shared" si="0"/>
        <v/>
      </c>
      <c r="M50" s="621"/>
    </row>
    <row r="51" spans="1:13" x14ac:dyDescent="0.35">
      <c r="A51" s="568"/>
      <c r="B51" s="328"/>
      <c r="C51" s="329"/>
      <c r="D51" s="334"/>
      <c r="E51" s="618"/>
      <c r="F51" s="619"/>
      <c r="G51" s="288"/>
      <c r="H51" s="332"/>
      <c r="I51" s="518"/>
      <c r="J51" s="518"/>
      <c r="K51" s="493" t="str">
        <f>IF(H51="","",IF($I$38=Calculations!$O$6,IF('B. WasteTracking'!$J$38=Calculations!$O$6,(I51+J51)/H51*100,(I51/H51*100)+J51),IF('B. WasteTracking'!$J$38=Calculations!$O$6,I51+(J51/H51*100),I51+J51)))</f>
        <v/>
      </c>
      <c r="L51" s="620" t="str">
        <f t="shared" si="0"/>
        <v/>
      </c>
      <c r="M51" s="621"/>
    </row>
    <row r="52" spans="1:13" x14ac:dyDescent="0.35">
      <c r="A52" s="547"/>
      <c r="B52" s="330"/>
      <c r="C52" s="331"/>
      <c r="D52" s="334"/>
      <c r="E52" s="616"/>
      <c r="F52" s="617"/>
      <c r="G52" s="250"/>
      <c r="H52" s="548"/>
      <c r="I52" s="545"/>
      <c r="J52" s="545"/>
      <c r="K52" s="493" t="str">
        <f>IF(H52="","",IF($I$38=Calculations!$O$6,IF('B. WasteTracking'!$J$38=Calculations!$O$6,(I52+J52)/H52*100,(I52/H52*100)+J52),IF('B. WasteTracking'!$J$38=Calculations!$O$6,I52+(J52/H52*100),I52+J52)))</f>
        <v/>
      </c>
      <c r="L52" s="620" t="str">
        <f t="shared" si="0"/>
        <v/>
      </c>
      <c r="M52" s="621"/>
    </row>
    <row r="53" spans="1:13" x14ac:dyDescent="0.35">
      <c r="A53" s="568"/>
      <c r="B53" s="328"/>
      <c r="C53" s="329"/>
      <c r="D53" s="334"/>
      <c r="E53" s="618"/>
      <c r="F53" s="619"/>
      <c r="G53" s="288"/>
      <c r="H53" s="332"/>
      <c r="I53" s="518"/>
      <c r="J53" s="518"/>
      <c r="K53" s="493" t="str">
        <f>IF(H53="","",IF($I$38=Calculations!$O$6,IF('B. WasteTracking'!$J$38=Calculations!$O$6,(I53+J53)/H53*100,(I53/H53*100)+J53),IF('B. WasteTracking'!$J$38=Calculations!$O$6,I53+(J53/H53*100),I53+J53)))</f>
        <v/>
      </c>
      <c r="L53" s="620" t="str">
        <f t="shared" si="0"/>
        <v/>
      </c>
      <c r="M53" s="621"/>
    </row>
    <row r="54" spans="1:13" x14ac:dyDescent="0.35">
      <c r="A54" s="547"/>
      <c r="B54" s="330"/>
      <c r="C54" s="331"/>
      <c r="D54" s="334"/>
      <c r="E54" s="616"/>
      <c r="F54" s="617"/>
      <c r="G54" s="250"/>
      <c r="H54" s="548"/>
      <c r="I54" s="545"/>
      <c r="J54" s="545"/>
      <c r="K54" s="493" t="str">
        <f>IF(H54="","",IF($I$38=Calculations!$O$6,IF('B. WasteTracking'!$J$38=Calculations!$O$6,(I54+J54)/H54*100,(I54/H54*100)+J54),IF('B. WasteTracking'!$J$38=Calculations!$O$6,I54+(J54/H54*100),I54+J54)))</f>
        <v/>
      </c>
      <c r="L54" s="620" t="str">
        <f t="shared" si="0"/>
        <v/>
      </c>
      <c r="M54" s="621"/>
    </row>
    <row r="55" spans="1:13" x14ac:dyDescent="0.35">
      <c r="A55" s="568"/>
      <c r="B55" s="328"/>
      <c r="C55" s="329"/>
      <c r="D55" s="334"/>
      <c r="E55" s="618"/>
      <c r="F55" s="619"/>
      <c r="G55" s="288"/>
      <c r="H55" s="332"/>
      <c r="I55" s="518"/>
      <c r="J55" s="518"/>
      <c r="K55" s="493" t="str">
        <f>IF(H55="","",IF($I$38=Calculations!$O$6,IF('B. WasteTracking'!$J$38=Calculations!$O$6,(I55+J55)/H55*100,(I55/H55*100)+J55),IF('B. WasteTracking'!$J$38=Calculations!$O$6,I55+(J55/H55*100),I55+J55)))</f>
        <v/>
      </c>
      <c r="L55" s="620" t="str">
        <f t="shared" si="0"/>
        <v/>
      </c>
      <c r="M55" s="621"/>
    </row>
    <row r="56" spans="1:13" x14ac:dyDescent="0.35">
      <c r="A56" s="547"/>
      <c r="B56" s="330"/>
      <c r="C56" s="331"/>
      <c r="D56" s="334"/>
      <c r="E56" s="616"/>
      <c r="F56" s="617"/>
      <c r="G56" s="250"/>
      <c r="H56" s="548"/>
      <c r="I56" s="545"/>
      <c r="J56" s="545"/>
      <c r="K56" s="493" t="str">
        <f>IF(H56="","",IF($I$38=Calculations!$O$6,IF('B. WasteTracking'!$J$38=Calculations!$O$6,(I56+J56)/H56*100,(I56/H56*100)+J56),IF('B. WasteTracking'!$J$38=Calculations!$O$6,I56+(J56/H56*100),I56+J56)))</f>
        <v/>
      </c>
      <c r="L56" s="620" t="str">
        <f t="shared" si="0"/>
        <v/>
      </c>
      <c r="M56" s="621"/>
    </row>
    <row r="57" spans="1:13" x14ac:dyDescent="0.35">
      <c r="A57" s="568"/>
      <c r="B57" s="328"/>
      <c r="C57" s="329"/>
      <c r="D57" s="334"/>
      <c r="E57" s="618"/>
      <c r="F57" s="619"/>
      <c r="G57" s="288"/>
      <c r="H57" s="332"/>
      <c r="I57" s="518"/>
      <c r="J57" s="518"/>
      <c r="K57" s="493" t="str">
        <f>IF(H57="","",IF($I$38=Calculations!$O$6,IF('B. WasteTracking'!$J$38=Calculations!$O$6,(I57+J57)/H57*100,(I57/H57*100)+J57),IF('B. WasteTracking'!$J$38=Calculations!$O$6,I57+(J57/H57*100),I57+J57)))</f>
        <v/>
      </c>
      <c r="L57" s="620" t="str">
        <f t="shared" si="0"/>
        <v/>
      </c>
      <c r="M57" s="621"/>
    </row>
    <row r="58" spans="1:13" x14ac:dyDescent="0.35">
      <c r="A58" s="547"/>
      <c r="B58" s="330"/>
      <c r="C58" s="331"/>
      <c r="D58" s="334"/>
      <c r="E58" s="616"/>
      <c r="F58" s="617"/>
      <c r="G58" s="250"/>
      <c r="H58" s="548"/>
      <c r="I58" s="545"/>
      <c r="J58" s="545"/>
      <c r="K58" s="493" t="str">
        <f>IF(H58="","",IF($I$38=Calculations!$O$6,IF('B. WasteTracking'!$J$38=Calculations!$O$6,(I58+J58)/H58*100,(I58/H58*100)+J58),IF('B. WasteTracking'!$J$38=Calculations!$O$6,I58+(J58/H58*100),I58+J58)))</f>
        <v/>
      </c>
      <c r="L58" s="620" t="str">
        <f t="shared" si="0"/>
        <v/>
      </c>
      <c r="M58" s="621"/>
    </row>
    <row r="59" spans="1:13" x14ac:dyDescent="0.35">
      <c r="A59" s="568"/>
      <c r="B59" s="328"/>
      <c r="C59" s="329"/>
      <c r="D59" s="334"/>
      <c r="E59" s="618"/>
      <c r="F59" s="619"/>
      <c r="G59" s="288"/>
      <c r="H59" s="332"/>
      <c r="I59" s="518"/>
      <c r="J59" s="518"/>
      <c r="K59" s="493" t="str">
        <f>IF(H59="","",IF($I$38=Calculations!$O$6,IF('B. WasteTracking'!$J$38=Calculations!$O$6,(I59+J59)/H59*100,(I59/H59*100)+J59),IF('B. WasteTracking'!$J$38=Calculations!$O$6,I59+(J59/H59*100),I59+J59)))</f>
        <v/>
      </c>
      <c r="L59" s="620" t="str">
        <f t="shared" si="0"/>
        <v/>
      </c>
      <c r="M59" s="621"/>
    </row>
    <row r="60" spans="1:13" s="186" customFormat="1" x14ac:dyDescent="0.35">
      <c r="A60" s="547"/>
      <c r="B60" s="330"/>
      <c r="C60" s="331"/>
      <c r="D60" s="334"/>
      <c r="E60" s="616"/>
      <c r="F60" s="617"/>
      <c r="G60" s="250"/>
      <c r="H60" s="548"/>
      <c r="I60" s="545"/>
      <c r="J60" s="545"/>
      <c r="K60" s="493" t="str">
        <f>IF(H60="","",IF($I$38=Calculations!$O$6,IF('B. WasteTracking'!$J$38=Calculations!$O$6,(I60+J60)/H60*100,(I60/H60*100)+J60),IF('B. WasteTracking'!$J$38=Calculations!$O$6,I60+(J60/H60*100),I60+J60)))</f>
        <v/>
      </c>
      <c r="L60" s="620" t="str">
        <f t="shared" si="0"/>
        <v/>
      </c>
      <c r="M60" s="621"/>
    </row>
    <row r="61" spans="1:13" s="186" customFormat="1" x14ac:dyDescent="0.35">
      <c r="A61" s="568"/>
      <c r="B61" s="328"/>
      <c r="C61" s="329"/>
      <c r="D61" s="334"/>
      <c r="E61" s="618"/>
      <c r="F61" s="619"/>
      <c r="G61" s="288"/>
      <c r="H61" s="332"/>
      <c r="I61" s="518"/>
      <c r="J61" s="518"/>
      <c r="K61" s="493" t="str">
        <f>IF(H61="","",IF($I$38=Calculations!$O$6,IF('B. WasteTracking'!$J$38=Calculations!$O$6,(I61+J61)/H61*100,(I61/H61*100)+J61),IF('B. WasteTracking'!$J$38=Calculations!$O$6,I61+(J61/H61*100),I61+J61)))</f>
        <v/>
      </c>
      <c r="L61" s="620" t="str">
        <f t="shared" si="0"/>
        <v/>
      </c>
      <c r="M61" s="621"/>
    </row>
    <row r="62" spans="1:13" s="186" customFormat="1" x14ac:dyDescent="0.35">
      <c r="A62" s="547"/>
      <c r="B62" s="330"/>
      <c r="C62" s="331"/>
      <c r="D62" s="334"/>
      <c r="E62" s="616"/>
      <c r="F62" s="617"/>
      <c r="G62" s="250"/>
      <c r="H62" s="548"/>
      <c r="I62" s="545"/>
      <c r="J62" s="545"/>
      <c r="K62" s="493" t="str">
        <f>IF(H62="","",IF($I$38=Calculations!$O$6,IF('B. WasteTracking'!$J$38=Calculations!$O$6,(I62+J62)/H62*100,(I62/H62*100)+J62),IF('B. WasteTracking'!$J$38=Calculations!$O$6,I62+(J62/H62*100),I62+J62)))</f>
        <v/>
      </c>
      <c r="L62" s="620" t="str">
        <f t="shared" si="0"/>
        <v/>
      </c>
      <c r="M62" s="621"/>
    </row>
    <row r="63" spans="1:13" s="186" customFormat="1" x14ac:dyDescent="0.35">
      <c r="A63" s="568"/>
      <c r="B63" s="328"/>
      <c r="C63" s="329"/>
      <c r="D63" s="334"/>
      <c r="E63" s="618"/>
      <c r="F63" s="619"/>
      <c r="G63" s="288"/>
      <c r="H63" s="332"/>
      <c r="I63" s="518"/>
      <c r="J63" s="518"/>
      <c r="K63" s="493" t="str">
        <f>IF(H63="","",IF($I$38=Calculations!$O$6,IF('B. WasteTracking'!$J$38=Calculations!$O$6,(I63+J63)/H63*100,(I63/H63*100)+J63),IF('B. WasteTracking'!$J$38=Calculations!$O$6,I63+(J63/H63*100),I63+J63)))</f>
        <v/>
      </c>
      <c r="L63" s="624" t="str">
        <f t="shared" si="0"/>
        <v/>
      </c>
      <c r="M63" s="655"/>
    </row>
    <row r="64" spans="1:13" s="186" customFormat="1" x14ac:dyDescent="0.35">
      <c r="A64" s="547"/>
      <c r="B64" s="330"/>
      <c r="C64" s="331"/>
      <c r="D64" s="334"/>
      <c r="E64" s="616"/>
      <c r="F64" s="617"/>
      <c r="G64" s="250"/>
      <c r="H64" s="548"/>
      <c r="I64" s="545"/>
      <c r="J64" s="545"/>
      <c r="K64" s="493" t="str">
        <f>IF(H64="","",IF($I$38=Calculations!$O$6,IF('B. WasteTracking'!$J$38=Calculations!$O$6,(I64+J64)/H64*100,(I64/H64*100)+J64),IF('B. WasteTracking'!$J$38=Calculations!$O$6,I64+(J64/H64*100),I64+J64)))</f>
        <v/>
      </c>
      <c r="L64" s="620" t="str">
        <f t="shared" si="0"/>
        <v/>
      </c>
      <c r="M64" s="621"/>
    </row>
    <row r="65" spans="1:13" s="186" customFormat="1" x14ac:dyDescent="0.35">
      <c r="A65" s="568"/>
      <c r="B65" s="328"/>
      <c r="C65" s="329"/>
      <c r="D65" s="334"/>
      <c r="E65" s="618"/>
      <c r="F65" s="619"/>
      <c r="G65" s="288"/>
      <c r="H65" s="332"/>
      <c r="I65" s="518"/>
      <c r="J65" s="518"/>
      <c r="K65" s="493" t="str">
        <f>IF(H65="","",IF($I$38=Calculations!$O$6,IF('B. WasteTracking'!$J$38=Calculations!$O$6,(I65+J65)/H65*100,(I65/H65*100)+J65),IF('B. WasteTracking'!$J$38=Calculations!$O$6,I65+(J65/H65*100),I65+J65)))</f>
        <v/>
      </c>
      <c r="L65" s="620" t="str">
        <f t="shared" si="0"/>
        <v/>
      </c>
      <c r="M65" s="621"/>
    </row>
    <row r="66" spans="1:13" s="186" customFormat="1" ht="15" thickBot="1" x14ac:dyDescent="0.4">
      <c r="A66" s="547"/>
      <c r="B66" s="330"/>
      <c r="C66" s="331"/>
      <c r="D66" s="550"/>
      <c r="E66" s="616"/>
      <c r="F66" s="617"/>
      <c r="G66" s="250"/>
      <c r="H66" s="548"/>
      <c r="I66" s="545"/>
      <c r="J66" s="545"/>
      <c r="K66" s="493" t="str">
        <f>IF(H66="","",IF($I$38=Calculations!$O$6,IF('B. WasteTracking'!$J$38=Calculations!$O$6,(I66+J66)/H66*100,(I66/H66*100)+J66),IF('B. WasteTracking'!$J$38=Calculations!$O$6,I66+(J66/H66*100),I66+J66)))</f>
        <v/>
      </c>
      <c r="L66" s="625" t="str">
        <f t="shared" si="0"/>
        <v/>
      </c>
      <c r="M66" s="626"/>
    </row>
    <row r="67" spans="1:13" s="186" customFormat="1" ht="15" customHeight="1" x14ac:dyDescent="0.35">
      <c r="A67" s="541" t="s">
        <v>369</v>
      </c>
      <c r="B67" s="468"/>
      <c r="C67" s="468"/>
      <c r="D67" s="468"/>
      <c r="E67" s="469"/>
      <c r="F67" s="469"/>
      <c r="G67" s="468"/>
      <c r="H67" s="469"/>
      <c r="I67" s="469"/>
      <c r="J67" s="469"/>
      <c r="K67" s="469"/>
      <c r="L67" s="469"/>
      <c r="M67" s="470"/>
    </row>
    <row r="68" spans="1:13" s="186" customFormat="1" ht="15.5" x14ac:dyDescent="0.35">
      <c r="A68" s="542" t="s">
        <v>347</v>
      </c>
      <c r="B68" s="471"/>
      <c r="C68" s="471"/>
      <c r="D68" s="471"/>
      <c r="E68" s="471"/>
      <c r="F68" s="471"/>
      <c r="G68" s="471"/>
      <c r="H68" s="471"/>
      <c r="I68" s="471"/>
      <c r="J68" s="471"/>
      <c r="K68" s="471"/>
      <c r="L68" s="471"/>
      <c r="M68" s="472"/>
    </row>
    <row r="69" spans="1:13" s="186" customFormat="1" ht="15" customHeight="1" x14ac:dyDescent="0.35">
      <c r="A69" s="543" t="s">
        <v>365</v>
      </c>
      <c r="B69" s="473" t="s">
        <v>34</v>
      </c>
      <c r="C69" s="474"/>
      <c r="D69" s="475"/>
      <c r="E69" s="644" t="s">
        <v>297</v>
      </c>
      <c r="F69" s="645"/>
      <c r="G69" s="43" t="s">
        <v>364</v>
      </c>
      <c r="H69" s="476" t="s">
        <v>292</v>
      </c>
      <c r="I69" s="477" t="s">
        <v>35</v>
      </c>
      <c r="J69" s="478"/>
      <c r="K69" s="479"/>
      <c r="L69" s="622" t="s">
        <v>292</v>
      </c>
      <c r="M69" s="623"/>
    </row>
    <row r="70" spans="1:13" s="186" customFormat="1" ht="15.5" x14ac:dyDescent="0.35">
      <c r="A70" s="544"/>
      <c r="B70" s="481"/>
      <c r="C70" s="482"/>
      <c r="D70" s="480"/>
      <c r="E70" s="481"/>
      <c r="F70" s="483"/>
      <c r="G70" s="484"/>
      <c r="H70" s="484" t="s">
        <v>293</v>
      </c>
      <c r="I70" s="485" t="s">
        <v>298</v>
      </c>
      <c r="J70" s="485" t="s">
        <v>7</v>
      </c>
      <c r="K70" s="486" t="s">
        <v>10</v>
      </c>
      <c r="L70" s="637" t="s">
        <v>294</v>
      </c>
      <c r="M70" s="638"/>
    </row>
    <row r="71" spans="1:13" s="186" customFormat="1" x14ac:dyDescent="0.35">
      <c r="A71" s="560"/>
      <c r="B71" s="561" t="s">
        <v>76</v>
      </c>
      <c r="C71" s="562" t="s">
        <v>387</v>
      </c>
      <c r="D71" s="562" t="s">
        <v>77</v>
      </c>
      <c r="E71" s="563" t="s">
        <v>21</v>
      </c>
      <c r="F71" s="564"/>
      <c r="G71" s="565" t="s">
        <v>367</v>
      </c>
      <c r="H71" s="566" t="str">
        <f>H38</f>
        <v>(KG)</v>
      </c>
      <c r="I71" s="566" t="str">
        <f>I38</f>
        <v>(%)</v>
      </c>
      <c r="J71" s="566" t="str">
        <f>J38</f>
        <v>(%)</v>
      </c>
      <c r="K71" s="566" t="s">
        <v>22</v>
      </c>
      <c r="L71" s="565" t="str">
        <f>H71</f>
        <v>(KG)</v>
      </c>
      <c r="M71" s="567"/>
    </row>
    <row r="72" spans="1:13" s="186" customFormat="1" x14ac:dyDescent="0.35">
      <c r="A72" s="568"/>
      <c r="B72" s="328"/>
      <c r="C72" s="329"/>
      <c r="D72" s="333"/>
      <c r="E72" s="618"/>
      <c r="F72" s="619"/>
      <c r="G72" s="288"/>
      <c r="H72" s="332"/>
      <c r="I72" s="518"/>
      <c r="J72" s="518"/>
      <c r="K72" s="493" t="str">
        <f>IF(H72="","",IF($I$38=Calculations!$O$6,IF('B. WasteTracking'!$J$38=Calculations!$O$6,(I72+J72)/H72*100,(I72/H72*100)+J72),IF('B. WasteTracking'!$J$38=Calculations!$O$6,I72+(J72/H72*100),I72+J72)))</f>
        <v/>
      </c>
      <c r="L72" s="624" t="str">
        <f t="shared" ref="L72:L99" si="1">IF($H72="","", K72*H72/100)</f>
        <v/>
      </c>
      <c r="M72" s="621"/>
    </row>
    <row r="73" spans="1:13" s="186" customFormat="1" x14ac:dyDescent="0.35">
      <c r="A73" s="547"/>
      <c r="B73" s="330"/>
      <c r="C73" s="331"/>
      <c r="D73" s="334"/>
      <c r="E73" s="616"/>
      <c r="F73" s="617"/>
      <c r="G73" s="250"/>
      <c r="H73" s="548"/>
      <c r="I73" s="545"/>
      <c r="J73" s="545"/>
      <c r="K73" s="493" t="str">
        <f>IF(H73="","",IF($I$38=Calculations!$O$6,IF('B. WasteTracking'!$J$38=Calculations!$O$6,(I73+J73)/H73*100,(I73/H73*100)+J73),IF('B. WasteTracking'!$J$38=Calculations!$O$6,I73+(J73/H73*100),I73+J73)))</f>
        <v/>
      </c>
      <c r="L73" s="620" t="str">
        <f t="shared" si="1"/>
        <v/>
      </c>
      <c r="M73" s="621"/>
    </row>
    <row r="74" spans="1:13" s="186" customFormat="1" x14ac:dyDescent="0.35">
      <c r="A74" s="568"/>
      <c r="B74" s="328"/>
      <c r="C74" s="329"/>
      <c r="D74" s="549"/>
      <c r="E74" s="618"/>
      <c r="F74" s="619"/>
      <c r="G74" s="288"/>
      <c r="H74" s="332"/>
      <c r="I74" s="518"/>
      <c r="J74" s="518"/>
      <c r="K74" s="493" t="str">
        <f>IF(H74="","",IF($I$38=Calculations!$O$6,IF('B. WasteTracking'!$J$38=Calculations!$O$6,(I74+J74)/H74*100,(I74/H74*100)+J74),IF('B. WasteTracking'!$J$38=Calculations!$O$6,I74+(J74/H74*100),I74+J74)))</f>
        <v/>
      </c>
      <c r="L74" s="620" t="str">
        <f t="shared" si="1"/>
        <v/>
      </c>
      <c r="M74" s="621"/>
    </row>
    <row r="75" spans="1:13" s="186" customFormat="1" x14ac:dyDescent="0.35">
      <c r="A75" s="547"/>
      <c r="B75" s="330"/>
      <c r="C75" s="331"/>
      <c r="D75" s="334"/>
      <c r="E75" s="616"/>
      <c r="F75" s="617"/>
      <c r="G75" s="250"/>
      <c r="H75" s="548"/>
      <c r="I75" s="545"/>
      <c r="J75" s="545"/>
      <c r="K75" s="493" t="str">
        <f>IF(H75="","",IF($I$38=Calculations!$O$6,IF('B. WasteTracking'!$J$38=Calculations!$O$6,(I75+J75)/H75*100,(I75/H75*100)+J75),IF('B. WasteTracking'!$J$38=Calculations!$O$6,I75+(J75/H75*100),I75+J75)))</f>
        <v/>
      </c>
      <c r="L75" s="620" t="str">
        <f t="shared" si="1"/>
        <v/>
      </c>
      <c r="M75" s="621"/>
    </row>
    <row r="76" spans="1:13" s="186" customFormat="1" x14ac:dyDescent="0.35">
      <c r="A76" s="568"/>
      <c r="B76" s="328"/>
      <c r="C76" s="329"/>
      <c r="D76" s="334"/>
      <c r="E76" s="618"/>
      <c r="F76" s="619"/>
      <c r="G76" s="288"/>
      <c r="H76" s="332"/>
      <c r="I76" s="518"/>
      <c r="J76" s="518"/>
      <c r="K76" s="493" t="str">
        <f>IF(H76="","",IF($I$38=Calculations!$O$6,IF('B. WasteTracking'!$J$38=Calculations!$O$6,(I76+J76)/H76*100,(I76/H76*100)+J76),IF('B. WasteTracking'!$J$38=Calculations!$O$6,I76+(J76/H76*100),I76+J76)))</f>
        <v/>
      </c>
      <c r="L76" s="620" t="str">
        <f t="shared" si="1"/>
        <v/>
      </c>
      <c r="M76" s="621"/>
    </row>
    <row r="77" spans="1:13" s="186" customFormat="1" x14ac:dyDescent="0.35">
      <c r="A77" s="547"/>
      <c r="B77" s="330"/>
      <c r="C77" s="331"/>
      <c r="D77" s="334"/>
      <c r="E77" s="616"/>
      <c r="F77" s="617"/>
      <c r="G77" s="250"/>
      <c r="H77" s="548"/>
      <c r="I77" s="545"/>
      <c r="J77" s="545"/>
      <c r="K77" s="493" t="str">
        <f>IF(H77="","",IF($I$38=Calculations!$O$6,IF('B. WasteTracking'!$J$38=Calculations!$O$6,(I77+J77)/H77*100,(I77/H77*100)+J77),IF('B. WasteTracking'!$J$38=Calculations!$O$6,I77+(J77/H77*100),I77+J77)))</f>
        <v/>
      </c>
      <c r="L77" s="620" t="str">
        <f t="shared" si="1"/>
        <v/>
      </c>
      <c r="M77" s="621"/>
    </row>
    <row r="78" spans="1:13" s="186" customFormat="1" x14ac:dyDescent="0.35">
      <c r="A78" s="568"/>
      <c r="B78" s="328"/>
      <c r="C78" s="329"/>
      <c r="D78" s="334"/>
      <c r="E78" s="618"/>
      <c r="F78" s="619"/>
      <c r="G78" s="288"/>
      <c r="H78" s="332"/>
      <c r="I78" s="518"/>
      <c r="J78" s="518"/>
      <c r="K78" s="493" t="str">
        <f>IF(H78="","",IF($I$38=Calculations!$O$6,IF('B. WasteTracking'!$J$38=Calculations!$O$6,(I78+J78)/H78*100,(I78/H78*100)+J78),IF('B. WasteTracking'!$J$38=Calculations!$O$6,I78+(J78/H78*100),I78+J78)))</f>
        <v/>
      </c>
      <c r="L78" s="620" t="str">
        <f t="shared" si="1"/>
        <v/>
      </c>
      <c r="M78" s="621"/>
    </row>
    <row r="79" spans="1:13" s="186" customFormat="1" x14ac:dyDescent="0.35">
      <c r="A79" s="547"/>
      <c r="B79" s="330"/>
      <c r="C79" s="331"/>
      <c r="D79" s="334"/>
      <c r="E79" s="616"/>
      <c r="F79" s="617"/>
      <c r="G79" s="250"/>
      <c r="H79" s="548"/>
      <c r="I79" s="545"/>
      <c r="J79" s="545"/>
      <c r="K79" s="493" t="str">
        <f>IF(H79="","",IF($I$38=Calculations!$O$6,IF('B. WasteTracking'!$J$38=Calculations!$O$6,(I79+J79)/H79*100,(I79/H79*100)+J79),IF('B. WasteTracking'!$J$38=Calculations!$O$6,I79+(J79/H79*100),I79+J79)))</f>
        <v/>
      </c>
      <c r="L79" s="620" t="str">
        <f t="shared" si="1"/>
        <v/>
      </c>
      <c r="M79" s="621"/>
    </row>
    <row r="80" spans="1:13" s="186" customFormat="1" x14ac:dyDescent="0.35">
      <c r="A80" s="568"/>
      <c r="B80" s="328"/>
      <c r="C80" s="329"/>
      <c r="D80" s="334"/>
      <c r="E80" s="618"/>
      <c r="F80" s="619"/>
      <c r="G80" s="288"/>
      <c r="H80" s="332"/>
      <c r="I80" s="518"/>
      <c r="J80" s="518"/>
      <c r="K80" s="493" t="str">
        <f>IF(H80="","",IF($I$38=Calculations!$O$6,IF('B. WasteTracking'!$J$38=Calculations!$O$6,(I80+J80)/H80*100,(I80/H80*100)+J80),IF('B. WasteTracking'!$J$38=Calculations!$O$6,I80+(J80/H80*100),I80+J80)))</f>
        <v/>
      </c>
      <c r="L80" s="620" t="str">
        <f t="shared" si="1"/>
        <v/>
      </c>
      <c r="M80" s="621"/>
    </row>
    <row r="81" spans="1:13" s="186" customFormat="1" x14ac:dyDescent="0.35">
      <c r="A81" s="547"/>
      <c r="B81" s="330"/>
      <c r="C81" s="331"/>
      <c r="D81" s="334"/>
      <c r="E81" s="616"/>
      <c r="F81" s="617"/>
      <c r="G81" s="250"/>
      <c r="H81" s="548"/>
      <c r="I81" s="545"/>
      <c r="J81" s="545"/>
      <c r="K81" s="493" t="str">
        <f>IF(H81="","",IF($I$38=Calculations!$O$6,IF('B. WasteTracking'!$J$38=Calculations!$O$6,(I81+J81)/H81*100,(I81/H81*100)+J81),IF('B. WasteTracking'!$J$38=Calculations!$O$6,I81+(J81/H81*100),I81+J81)))</f>
        <v/>
      </c>
      <c r="L81" s="620" t="str">
        <f t="shared" si="1"/>
        <v/>
      </c>
      <c r="M81" s="621"/>
    </row>
    <row r="82" spans="1:13" s="186" customFormat="1" x14ac:dyDescent="0.35">
      <c r="A82" s="568"/>
      <c r="B82" s="328"/>
      <c r="C82" s="329"/>
      <c r="D82" s="334"/>
      <c r="E82" s="618"/>
      <c r="F82" s="619"/>
      <c r="G82" s="288"/>
      <c r="H82" s="332"/>
      <c r="I82" s="518"/>
      <c r="J82" s="518"/>
      <c r="K82" s="493" t="str">
        <f>IF(H82="","",IF($I$38=Calculations!$O$6,IF('B. WasteTracking'!$J$38=Calculations!$O$6,(I82+J82)/H82*100,(I82/H82*100)+J82),IF('B. WasteTracking'!$J$38=Calculations!$O$6,I82+(J82/H82*100),I82+J82)))</f>
        <v/>
      </c>
      <c r="L82" s="620" t="str">
        <f t="shared" si="1"/>
        <v/>
      </c>
      <c r="M82" s="621"/>
    </row>
    <row r="83" spans="1:13" s="186" customFormat="1" x14ac:dyDescent="0.35">
      <c r="A83" s="547"/>
      <c r="B83" s="330"/>
      <c r="C83" s="331"/>
      <c r="D83" s="334"/>
      <c r="E83" s="616"/>
      <c r="F83" s="617"/>
      <c r="G83" s="250"/>
      <c r="H83" s="548"/>
      <c r="I83" s="545"/>
      <c r="J83" s="545"/>
      <c r="K83" s="493" t="str">
        <f>IF(H83="","",IF($I$38=Calculations!$O$6,IF('B. WasteTracking'!$J$38=Calculations!$O$6,(I83+J83)/H83*100,(I83/H83*100)+J83),IF('B. WasteTracking'!$J$38=Calculations!$O$6,I83+(J83/H83*100),I83+J83)))</f>
        <v/>
      </c>
      <c r="L83" s="620" t="str">
        <f t="shared" si="1"/>
        <v/>
      </c>
      <c r="M83" s="621"/>
    </row>
    <row r="84" spans="1:13" s="186" customFormat="1" x14ac:dyDescent="0.35">
      <c r="A84" s="568"/>
      <c r="B84" s="328"/>
      <c r="C84" s="329"/>
      <c r="D84" s="334"/>
      <c r="E84" s="618"/>
      <c r="F84" s="619"/>
      <c r="G84" s="288"/>
      <c r="H84" s="332"/>
      <c r="I84" s="518"/>
      <c r="J84" s="518"/>
      <c r="K84" s="493" t="str">
        <f>IF(H84="","",IF($I$38=Calculations!$O$6,IF('B. WasteTracking'!$J$38=Calculations!$O$6,(I84+J84)/H84*100,(I84/H84*100)+J84),IF('B. WasteTracking'!$J$38=Calculations!$O$6,I84+(J84/H84*100),I84+J84)))</f>
        <v/>
      </c>
      <c r="L84" s="620" t="str">
        <f t="shared" si="1"/>
        <v/>
      </c>
      <c r="M84" s="621"/>
    </row>
    <row r="85" spans="1:13" s="186" customFormat="1" x14ac:dyDescent="0.35">
      <c r="A85" s="547"/>
      <c r="B85" s="330"/>
      <c r="C85" s="331"/>
      <c r="D85" s="334"/>
      <c r="E85" s="616"/>
      <c r="F85" s="617"/>
      <c r="G85" s="250"/>
      <c r="H85" s="548"/>
      <c r="I85" s="545"/>
      <c r="J85" s="545"/>
      <c r="K85" s="493" t="str">
        <f>IF(H85="","",IF($I$38=Calculations!$O$6,IF('B. WasteTracking'!$J$38=Calculations!$O$6,(I85+J85)/H85*100,(I85/H85*100)+J85),IF('B. WasteTracking'!$J$38=Calculations!$O$6,I85+(J85/H85*100),I85+J85)))</f>
        <v/>
      </c>
      <c r="L85" s="620" t="str">
        <f t="shared" si="1"/>
        <v/>
      </c>
      <c r="M85" s="621"/>
    </row>
    <row r="86" spans="1:13" s="186" customFormat="1" x14ac:dyDescent="0.35">
      <c r="A86" s="568"/>
      <c r="B86" s="328"/>
      <c r="C86" s="329"/>
      <c r="D86" s="334"/>
      <c r="E86" s="618"/>
      <c r="F86" s="619"/>
      <c r="G86" s="288"/>
      <c r="H86" s="332"/>
      <c r="I86" s="518"/>
      <c r="J86" s="518"/>
      <c r="K86" s="493" t="str">
        <f>IF(H86="","",IF($I$38=Calculations!$O$6,IF('B. WasteTracking'!$J$38=Calculations!$O$6,(I86+J86)/H86*100,(I86/H86*100)+J86),IF('B. WasteTracking'!$J$38=Calculations!$O$6,I86+(J86/H86*100),I86+J86)))</f>
        <v/>
      </c>
      <c r="L86" s="620" t="str">
        <f t="shared" si="1"/>
        <v/>
      </c>
      <c r="M86" s="621"/>
    </row>
    <row r="87" spans="1:13" s="186" customFormat="1" x14ac:dyDescent="0.35">
      <c r="A87" s="547"/>
      <c r="B87" s="330"/>
      <c r="C87" s="331"/>
      <c r="D87" s="334"/>
      <c r="E87" s="616"/>
      <c r="F87" s="617"/>
      <c r="G87" s="250"/>
      <c r="H87" s="548"/>
      <c r="I87" s="545"/>
      <c r="J87" s="545"/>
      <c r="K87" s="493" t="str">
        <f>IF(H87="","",IF($I$38=Calculations!$O$6,IF('B. WasteTracking'!$J$38=Calculations!$O$6,(I87+J87)/H87*100,(I87/H87*100)+J87),IF('B. WasteTracking'!$J$38=Calculations!$O$6,I87+(J87/H87*100),I87+J87)))</f>
        <v/>
      </c>
      <c r="L87" s="620" t="str">
        <f t="shared" si="1"/>
        <v/>
      </c>
      <c r="M87" s="621"/>
    </row>
    <row r="88" spans="1:13" s="186" customFormat="1" x14ac:dyDescent="0.35">
      <c r="A88" s="568"/>
      <c r="B88" s="328"/>
      <c r="C88" s="329"/>
      <c r="D88" s="334"/>
      <c r="E88" s="618"/>
      <c r="F88" s="619"/>
      <c r="G88" s="288"/>
      <c r="H88" s="332"/>
      <c r="I88" s="518"/>
      <c r="J88" s="518"/>
      <c r="K88" s="493" t="str">
        <f>IF(H88="","",IF($I$38=Calculations!$O$6,IF('B. WasteTracking'!$J$38=Calculations!$O$6,(I88+J88)/H88*100,(I88/H88*100)+J88),IF('B. WasteTracking'!$J$38=Calculations!$O$6,I88+(J88/H88*100),I88+J88)))</f>
        <v/>
      </c>
      <c r="L88" s="620" t="str">
        <f t="shared" si="1"/>
        <v/>
      </c>
      <c r="M88" s="621"/>
    </row>
    <row r="89" spans="1:13" s="186" customFormat="1" x14ac:dyDescent="0.35">
      <c r="A89" s="547"/>
      <c r="B89" s="330"/>
      <c r="C89" s="331"/>
      <c r="D89" s="334"/>
      <c r="E89" s="616"/>
      <c r="F89" s="617"/>
      <c r="G89" s="250"/>
      <c r="H89" s="548"/>
      <c r="I89" s="545"/>
      <c r="J89" s="545"/>
      <c r="K89" s="493" t="str">
        <f>IF(H89="","",IF($I$38=Calculations!$O$6,IF('B. WasteTracking'!$J$38=Calculations!$O$6,(I89+J89)/H89*100,(I89/H89*100)+J89),IF('B. WasteTracking'!$J$38=Calculations!$O$6,I89+(J89/H89*100),I89+J89)))</f>
        <v/>
      </c>
      <c r="L89" s="620" t="str">
        <f t="shared" si="1"/>
        <v/>
      </c>
      <c r="M89" s="621"/>
    </row>
    <row r="90" spans="1:13" s="186" customFormat="1" x14ac:dyDescent="0.35">
      <c r="A90" s="568"/>
      <c r="B90" s="328"/>
      <c r="C90" s="329"/>
      <c r="D90" s="334"/>
      <c r="E90" s="618"/>
      <c r="F90" s="619"/>
      <c r="G90" s="288"/>
      <c r="H90" s="332"/>
      <c r="I90" s="518"/>
      <c r="J90" s="518"/>
      <c r="K90" s="493" t="str">
        <f>IF(H90="","",IF($I$38=Calculations!$O$6,IF('B. WasteTracking'!$J$38=Calculations!$O$6,(I90+J90)/H90*100,(I90/H90*100)+J90),IF('B. WasteTracking'!$J$38=Calculations!$O$6,I90+(J90/H90*100),I90+J90)))</f>
        <v/>
      </c>
      <c r="L90" s="620" t="str">
        <f t="shared" si="1"/>
        <v/>
      </c>
      <c r="M90" s="621"/>
    </row>
    <row r="91" spans="1:13" s="186" customFormat="1" x14ac:dyDescent="0.35">
      <c r="A91" s="547"/>
      <c r="B91" s="330"/>
      <c r="C91" s="331"/>
      <c r="D91" s="334"/>
      <c r="E91" s="616"/>
      <c r="F91" s="617"/>
      <c r="G91" s="250"/>
      <c r="H91" s="548"/>
      <c r="I91" s="545"/>
      <c r="J91" s="545"/>
      <c r="K91" s="493" t="str">
        <f>IF(H91="","",IF($I$38=Calculations!$O$6,IF('B. WasteTracking'!$J$38=Calculations!$O$6,(I91+J91)/H91*100,(I91/H91*100)+J91),IF('B. WasteTracking'!$J$38=Calculations!$O$6,I91+(J91/H91*100),I91+J91)))</f>
        <v/>
      </c>
      <c r="L91" s="620" t="str">
        <f t="shared" si="1"/>
        <v/>
      </c>
      <c r="M91" s="621"/>
    </row>
    <row r="92" spans="1:13" s="186" customFormat="1" x14ac:dyDescent="0.35">
      <c r="A92" s="568"/>
      <c r="B92" s="328"/>
      <c r="C92" s="329"/>
      <c r="D92" s="334"/>
      <c r="E92" s="618"/>
      <c r="F92" s="619"/>
      <c r="G92" s="288"/>
      <c r="H92" s="332"/>
      <c r="I92" s="518"/>
      <c r="J92" s="518"/>
      <c r="K92" s="493" t="str">
        <f>IF(H92="","",IF($I$38=Calculations!$O$6,IF('B. WasteTracking'!$J$38=Calculations!$O$6,(I92+J92)/H92*100,(I92/H92*100)+J92),IF('B. WasteTracking'!$J$38=Calculations!$O$6,I92+(J92/H92*100),I92+J92)))</f>
        <v/>
      </c>
      <c r="L92" s="620" t="str">
        <f t="shared" si="1"/>
        <v/>
      </c>
      <c r="M92" s="621"/>
    </row>
    <row r="93" spans="1:13" s="186" customFormat="1" x14ac:dyDescent="0.35">
      <c r="A93" s="547"/>
      <c r="B93" s="330"/>
      <c r="C93" s="331"/>
      <c r="D93" s="334"/>
      <c r="E93" s="616"/>
      <c r="F93" s="617"/>
      <c r="G93" s="250"/>
      <c r="H93" s="548"/>
      <c r="I93" s="545"/>
      <c r="J93" s="545"/>
      <c r="K93" s="493" t="str">
        <f>IF(H93="","",IF($I$38=Calculations!$O$6,IF('B. WasteTracking'!$J$38=Calculations!$O$6,(I93+J93)/H93*100,(I93/H93*100)+J93),IF('B. WasteTracking'!$J$38=Calculations!$O$6,I93+(J93/H93*100),I93+J93)))</f>
        <v/>
      </c>
      <c r="L93" s="620" t="str">
        <f t="shared" si="1"/>
        <v/>
      </c>
      <c r="M93" s="621"/>
    </row>
    <row r="94" spans="1:13" s="186" customFormat="1" x14ac:dyDescent="0.35">
      <c r="A94" s="568"/>
      <c r="B94" s="328"/>
      <c r="C94" s="329"/>
      <c r="D94" s="334"/>
      <c r="E94" s="618"/>
      <c r="F94" s="619"/>
      <c r="G94" s="288"/>
      <c r="H94" s="332"/>
      <c r="I94" s="518"/>
      <c r="J94" s="518"/>
      <c r="K94" s="493" t="str">
        <f>IF(H94="","",IF($I$38=Calculations!$O$6,IF('B. WasteTracking'!$J$38=Calculations!$O$6,(I94+J94)/H94*100,(I94/H94*100)+J94),IF('B. WasteTracking'!$J$38=Calculations!$O$6,I94+(J94/H94*100),I94+J94)))</f>
        <v/>
      </c>
      <c r="L94" s="620" t="str">
        <f t="shared" si="1"/>
        <v/>
      </c>
      <c r="M94" s="621"/>
    </row>
    <row r="95" spans="1:13" s="186" customFormat="1" x14ac:dyDescent="0.35">
      <c r="A95" s="547"/>
      <c r="B95" s="330"/>
      <c r="C95" s="331"/>
      <c r="D95" s="334"/>
      <c r="E95" s="616"/>
      <c r="F95" s="617"/>
      <c r="G95" s="250"/>
      <c r="H95" s="548"/>
      <c r="I95" s="545"/>
      <c r="J95" s="545"/>
      <c r="K95" s="493" t="str">
        <f>IF(H95="","",IF($I$38=Calculations!$O$6,IF('B. WasteTracking'!$J$38=Calculations!$O$6,(I95+J95)/H95*100,(I95/H95*100)+J95),IF('B. WasteTracking'!$J$38=Calculations!$O$6,I95+(J95/H95*100),I95+J95)))</f>
        <v/>
      </c>
      <c r="L95" s="620" t="str">
        <f t="shared" si="1"/>
        <v/>
      </c>
      <c r="M95" s="621"/>
    </row>
    <row r="96" spans="1:13" s="186" customFormat="1" x14ac:dyDescent="0.35">
      <c r="A96" s="568"/>
      <c r="B96" s="328"/>
      <c r="C96" s="329"/>
      <c r="D96" s="334"/>
      <c r="E96" s="618"/>
      <c r="F96" s="619"/>
      <c r="G96" s="288"/>
      <c r="H96" s="332"/>
      <c r="I96" s="518"/>
      <c r="J96" s="518"/>
      <c r="K96" s="493" t="str">
        <f>IF(H96="","",IF($I$38=Calculations!$O$6,IF('B. WasteTracking'!$J$38=Calculations!$O$6,(I96+J96)/H96*100,(I96/H96*100)+J96),IF('B. WasteTracking'!$J$38=Calculations!$O$6,I96+(J96/H96*100),I96+J96)))</f>
        <v/>
      </c>
      <c r="L96" s="624" t="str">
        <f t="shared" si="1"/>
        <v/>
      </c>
      <c r="M96" s="655"/>
    </row>
    <row r="97" spans="1:13" s="186" customFormat="1" ht="15" customHeight="1" x14ac:dyDescent="0.35">
      <c r="A97" s="547"/>
      <c r="B97" s="330"/>
      <c r="C97" s="331"/>
      <c r="D97" s="334"/>
      <c r="E97" s="616"/>
      <c r="F97" s="617"/>
      <c r="G97" s="250"/>
      <c r="H97" s="548"/>
      <c r="I97" s="545"/>
      <c r="J97" s="545"/>
      <c r="K97" s="493" t="str">
        <f>IF(H97="","",IF($I$38=Calculations!$O$6,IF('B. WasteTracking'!$J$38=Calculations!$O$6,(I97+J97)/H97*100,(I97/H97*100)+J97),IF('B. WasteTracking'!$J$38=Calculations!$O$6,I97+(J97/H97*100),I97+J97)))</f>
        <v/>
      </c>
      <c r="L97" s="620" t="str">
        <f t="shared" si="1"/>
        <v/>
      </c>
      <c r="M97" s="621"/>
    </row>
    <row r="98" spans="1:13" s="186" customFormat="1" ht="15" customHeight="1" x14ac:dyDescent="0.35">
      <c r="A98" s="568"/>
      <c r="B98" s="328"/>
      <c r="C98" s="329"/>
      <c r="D98" s="334"/>
      <c r="E98" s="618"/>
      <c r="F98" s="619"/>
      <c r="G98" s="288"/>
      <c r="H98" s="332"/>
      <c r="I98" s="518"/>
      <c r="J98" s="518"/>
      <c r="K98" s="493" t="str">
        <f>IF(H98="","",IF($I$38=Calculations!$O$6,IF('B. WasteTracking'!$J$38=Calculations!$O$6,(I98+J98)/H98*100,(I98/H98*100)+J98),IF('B. WasteTracking'!$J$38=Calculations!$O$6,I98+(J98/H98*100),I98+J98)))</f>
        <v/>
      </c>
      <c r="L98" s="620" t="str">
        <f t="shared" si="1"/>
        <v/>
      </c>
      <c r="M98" s="621"/>
    </row>
    <row r="99" spans="1:13" s="186" customFormat="1" ht="15" customHeight="1" thickBot="1" x14ac:dyDescent="0.4">
      <c r="A99" s="547"/>
      <c r="B99" s="330"/>
      <c r="C99" s="331"/>
      <c r="D99" s="550"/>
      <c r="E99" s="616"/>
      <c r="F99" s="617"/>
      <c r="G99" s="250"/>
      <c r="H99" s="548"/>
      <c r="I99" s="545"/>
      <c r="J99" s="545"/>
      <c r="K99" s="493" t="str">
        <f>IF(H99="","",IF($I$38=Calculations!$O$6,IF('B. WasteTracking'!$J$38=Calculations!$O$6,(I99+J99)/H99*100,(I99/H99*100)+J99),IF('B. WasteTracking'!$J$38=Calculations!$O$6,I99+(J99/H99*100),I99+J99)))</f>
        <v/>
      </c>
      <c r="L99" s="625" t="str">
        <f t="shared" si="1"/>
        <v/>
      </c>
      <c r="M99" s="626"/>
    </row>
    <row r="100" spans="1:13" s="186" customFormat="1" ht="21" x14ac:dyDescent="0.35">
      <c r="A100" s="541" t="s">
        <v>369</v>
      </c>
      <c r="B100" s="468"/>
      <c r="C100" s="468"/>
      <c r="D100" s="468"/>
      <c r="E100" s="469"/>
      <c r="F100" s="469"/>
      <c r="G100" s="468"/>
      <c r="H100" s="469"/>
      <c r="I100" s="469"/>
      <c r="J100" s="469"/>
      <c r="K100" s="469"/>
      <c r="L100" s="469"/>
      <c r="M100" s="470"/>
    </row>
    <row r="101" spans="1:13" s="186" customFormat="1" ht="15" customHeight="1" x14ac:dyDescent="0.35">
      <c r="A101" s="542" t="s">
        <v>347</v>
      </c>
      <c r="B101" s="471"/>
      <c r="C101" s="471"/>
      <c r="D101" s="471"/>
      <c r="E101" s="471"/>
      <c r="F101" s="471"/>
      <c r="G101" s="471"/>
      <c r="H101" s="471"/>
      <c r="I101" s="471"/>
      <c r="J101" s="471"/>
      <c r="K101" s="471"/>
      <c r="L101" s="471"/>
      <c r="M101" s="472"/>
    </row>
    <row r="102" spans="1:13" s="186" customFormat="1" ht="15" x14ac:dyDescent="0.35">
      <c r="A102" s="543" t="s">
        <v>365</v>
      </c>
      <c r="B102" s="473" t="s">
        <v>34</v>
      </c>
      <c r="C102" s="474"/>
      <c r="D102" s="475"/>
      <c r="E102" s="644" t="s">
        <v>297</v>
      </c>
      <c r="F102" s="645"/>
      <c r="G102" s="43" t="s">
        <v>364</v>
      </c>
      <c r="H102" s="476" t="s">
        <v>292</v>
      </c>
      <c r="I102" s="477" t="s">
        <v>35</v>
      </c>
      <c r="J102" s="478"/>
      <c r="K102" s="479"/>
      <c r="L102" s="622" t="s">
        <v>292</v>
      </c>
      <c r="M102" s="623"/>
    </row>
    <row r="103" spans="1:13" s="186" customFormat="1" ht="15" customHeight="1" x14ac:dyDescent="0.35">
      <c r="A103" s="544"/>
      <c r="B103" s="481"/>
      <c r="C103" s="482"/>
      <c r="D103" s="480"/>
      <c r="E103" s="481"/>
      <c r="F103" s="483"/>
      <c r="G103" s="484"/>
      <c r="H103" s="484" t="s">
        <v>293</v>
      </c>
      <c r="I103" s="485" t="s">
        <v>298</v>
      </c>
      <c r="J103" s="485" t="s">
        <v>7</v>
      </c>
      <c r="K103" s="486" t="s">
        <v>10</v>
      </c>
      <c r="L103" s="637" t="s">
        <v>294</v>
      </c>
      <c r="M103" s="638"/>
    </row>
    <row r="104" spans="1:13" s="186" customFormat="1" ht="15" customHeight="1" x14ac:dyDescent="0.35">
      <c r="A104" s="560"/>
      <c r="B104" s="561" t="s">
        <v>76</v>
      </c>
      <c r="C104" s="562" t="s">
        <v>387</v>
      </c>
      <c r="D104" s="562" t="s">
        <v>77</v>
      </c>
      <c r="E104" s="563" t="s">
        <v>21</v>
      </c>
      <c r="F104" s="564"/>
      <c r="G104" s="565" t="s">
        <v>367</v>
      </c>
      <c r="H104" s="566" t="str">
        <f>H71</f>
        <v>(KG)</v>
      </c>
      <c r="I104" s="566" t="str">
        <f>I71</f>
        <v>(%)</v>
      </c>
      <c r="J104" s="566" t="str">
        <f>J71</f>
        <v>(%)</v>
      </c>
      <c r="K104" s="566" t="s">
        <v>22</v>
      </c>
      <c r="L104" s="565" t="str">
        <f>H104</f>
        <v>(KG)</v>
      </c>
      <c r="M104" s="567"/>
    </row>
    <row r="105" spans="1:13" s="186" customFormat="1" ht="15" customHeight="1" x14ac:dyDescent="0.35">
      <c r="A105" s="568"/>
      <c r="B105" s="328"/>
      <c r="C105" s="329"/>
      <c r="D105" s="333"/>
      <c r="E105" s="618"/>
      <c r="F105" s="619"/>
      <c r="G105" s="288"/>
      <c r="H105" s="332"/>
      <c r="I105" s="518"/>
      <c r="J105" s="518"/>
      <c r="K105" s="493" t="str">
        <f>IF(H105="","",IF($I$38=Calculations!$O$6,IF('B. WasteTracking'!$J$38=Calculations!$O$6,(I105+J105)/H105*100,(I105/H105*100)+J105),IF('B. WasteTracking'!$J$38=Calculations!$O$6,I105+(J105/H105*100),I105+J105)))</f>
        <v/>
      </c>
      <c r="L105" s="624" t="str">
        <f t="shared" ref="L105:L132" si="2">IF($H105="","", K105*H105/100)</f>
        <v/>
      </c>
      <c r="M105" s="621"/>
    </row>
    <row r="106" spans="1:13" s="186" customFormat="1" x14ac:dyDescent="0.35">
      <c r="A106" s="547"/>
      <c r="B106" s="330"/>
      <c r="C106" s="331"/>
      <c r="D106" s="334"/>
      <c r="E106" s="616"/>
      <c r="F106" s="617"/>
      <c r="G106" s="250"/>
      <c r="H106" s="548"/>
      <c r="I106" s="545"/>
      <c r="J106" s="545"/>
      <c r="K106" s="493" t="str">
        <f>IF(H106="","",IF($I$38=Calculations!$O$6,IF('B. WasteTracking'!$J$38=Calculations!$O$6,(I106+J106)/H106*100,(I106/H106*100)+J106),IF('B. WasteTracking'!$J$38=Calculations!$O$6,I106+(J106/H106*100),I106+J106)))</f>
        <v/>
      </c>
      <c r="L106" s="620" t="str">
        <f t="shared" si="2"/>
        <v/>
      </c>
      <c r="M106" s="621"/>
    </row>
    <row r="107" spans="1:13" s="186" customFormat="1" x14ac:dyDescent="0.35">
      <c r="A107" s="568"/>
      <c r="B107" s="328"/>
      <c r="C107" s="329"/>
      <c r="D107" s="549"/>
      <c r="E107" s="618"/>
      <c r="F107" s="619"/>
      <c r="G107" s="288"/>
      <c r="H107" s="332"/>
      <c r="I107" s="518"/>
      <c r="J107" s="518"/>
      <c r="K107" s="493" t="str">
        <f>IF(H107="","",IF($I$38=Calculations!$O$6,IF('B. WasteTracking'!$J$38=Calculations!$O$6,(I107+J107)/H107*100,(I107/H107*100)+J107),IF('B. WasteTracking'!$J$38=Calculations!$O$6,I107+(J107/H107*100),I107+J107)))</f>
        <v/>
      </c>
      <c r="L107" s="620" t="str">
        <f t="shared" si="2"/>
        <v/>
      </c>
      <c r="M107" s="621"/>
    </row>
    <row r="108" spans="1:13" s="186" customFormat="1" x14ac:dyDescent="0.35">
      <c r="A108" s="547"/>
      <c r="B108" s="330"/>
      <c r="C108" s="331"/>
      <c r="D108" s="334"/>
      <c r="E108" s="616"/>
      <c r="F108" s="617"/>
      <c r="G108" s="250"/>
      <c r="H108" s="548"/>
      <c r="I108" s="545"/>
      <c r="J108" s="545"/>
      <c r="K108" s="493" t="str">
        <f>IF(H108="","",IF($I$38=Calculations!$O$6,IF('B. WasteTracking'!$J$38=Calculations!$O$6,(I108+J108)/H108*100,(I108/H108*100)+J108),IF('B. WasteTracking'!$J$38=Calculations!$O$6,I108+(J108/H108*100),I108+J108)))</f>
        <v/>
      </c>
      <c r="L108" s="620" t="str">
        <f t="shared" si="2"/>
        <v/>
      </c>
      <c r="M108" s="621"/>
    </row>
    <row r="109" spans="1:13" s="186" customFormat="1" x14ac:dyDescent="0.35">
      <c r="A109" s="568"/>
      <c r="B109" s="328"/>
      <c r="C109" s="329"/>
      <c r="D109" s="334"/>
      <c r="E109" s="618"/>
      <c r="F109" s="619"/>
      <c r="G109" s="288"/>
      <c r="H109" s="332"/>
      <c r="I109" s="518"/>
      <c r="J109" s="518"/>
      <c r="K109" s="493" t="str">
        <f>IF(H109="","",IF($I$38=Calculations!$O$6,IF('B. WasteTracking'!$J$38=Calculations!$O$6,(I109+J109)/H109*100,(I109/H109*100)+J109),IF('B. WasteTracking'!$J$38=Calculations!$O$6,I109+(J109/H109*100),I109+J109)))</f>
        <v/>
      </c>
      <c r="L109" s="620" t="str">
        <f t="shared" si="2"/>
        <v/>
      </c>
      <c r="M109" s="621"/>
    </row>
    <row r="110" spans="1:13" s="186" customFormat="1" x14ac:dyDescent="0.35">
      <c r="A110" s="547"/>
      <c r="B110" s="330"/>
      <c r="C110" s="331"/>
      <c r="D110" s="334"/>
      <c r="E110" s="616"/>
      <c r="F110" s="617"/>
      <c r="G110" s="250"/>
      <c r="H110" s="548"/>
      <c r="I110" s="545"/>
      <c r="J110" s="545"/>
      <c r="K110" s="493" t="str">
        <f>IF(H110="","",IF($I$38=Calculations!$O$6,IF('B. WasteTracking'!$J$38=Calculations!$O$6,(I110+J110)/H110*100,(I110/H110*100)+J110),IF('B. WasteTracking'!$J$38=Calculations!$O$6,I110+(J110/H110*100),I110+J110)))</f>
        <v/>
      </c>
      <c r="L110" s="620" t="str">
        <f t="shared" si="2"/>
        <v/>
      </c>
      <c r="M110" s="621"/>
    </row>
    <row r="111" spans="1:13" s="186" customFormat="1" x14ac:dyDescent="0.35">
      <c r="A111" s="568"/>
      <c r="B111" s="328"/>
      <c r="C111" s="329"/>
      <c r="D111" s="334"/>
      <c r="E111" s="618"/>
      <c r="F111" s="619"/>
      <c r="G111" s="288"/>
      <c r="H111" s="332"/>
      <c r="I111" s="518"/>
      <c r="J111" s="518"/>
      <c r="K111" s="493" t="str">
        <f>IF(H111="","",IF($I$38=Calculations!$O$6,IF('B. WasteTracking'!$J$38=Calculations!$O$6,(I111+J111)/H111*100,(I111/H111*100)+J111),IF('B. WasteTracking'!$J$38=Calculations!$O$6,I111+(J111/H111*100),I111+J111)))</f>
        <v/>
      </c>
      <c r="L111" s="620" t="str">
        <f t="shared" si="2"/>
        <v/>
      </c>
      <c r="M111" s="621"/>
    </row>
    <row r="112" spans="1:13" s="186" customFormat="1" x14ac:dyDescent="0.35">
      <c r="A112" s="547"/>
      <c r="B112" s="330"/>
      <c r="C112" s="331"/>
      <c r="D112" s="334"/>
      <c r="E112" s="616"/>
      <c r="F112" s="617"/>
      <c r="G112" s="250"/>
      <c r="H112" s="548"/>
      <c r="I112" s="545"/>
      <c r="J112" s="545"/>
      <c r="K112" s="493" t="str">
        <f>IF(H112="","",IF($I$38=Calculations!$O$6,IF('B. WasteTracking'!$J$38=Calculations!$O$6,(I112+J112)/H112*100,(I112/H112*100)+J112),IF('B. WasteTracking'!$J$38=Calculations!$O$6,I112+(J112/H112*100),I112+J112)))</f>
        <v/>
      </c>
      <c r="L112" s="620" t="str">
        <f t="shared" si="2"/>
        <v/>
      </c>
      <c r="M112" s="621"/>
    </row>
    <row r="113" spans="1:13" s="186" customFormat="1" x14ac:dyDescent="0.35">
      <c r="A113" s="568"/>
      <c r="B113" s="328"/>
      <c r="C113" s="329"/>
      <c r="D113" s="334"/>
      <c r="E113" s="618"/>
      <c r="F113" s="619"/>
      <c r="G113" s="288"/>
      <c r="H113" s="332"/>
      <c r="I113" s="518"/>
      <c r="J113" s="518"/>
      <c r="K113" s="493" t="str">
        <f>IF(H113="","",IF($I$38=Calculations!$O$6,IF('B. WasteTracking'!$J$38=Calculations!$O$6,(I113+J113)/H113*100,(I113/H113*100)+J113),IF('B. WasteTracking'!$J$38=Calculations!$O$6,I113+(J113/H113*100),I113+J113)))</f>
        <v/>
      </c>
      <c r="L113" s="620" t="str">
        <f t="shared" si="2"/>
        <v/>
      </c>
      <c r="M113" s="621"/>
    </row>
    <row r="114" spans="1:13" s="186" customFormat="1" x14ac:dyDescent="0.35">
      <c r="A114" s="547"/>
      <c r="B114" s="330"/>
      <c r="C114" s="331"/>
      <c r="D114" s="334"/>
      <c r="E114" s="616"/>
      <c r="F114" s="617"/>
      <c r="G114" s="250"/>
      <c r="H114" s="548"/>
      <c r="I114" s="545"/>
      <c r="J114" s="545"/>
      <c r="K114" s="493" t="str">
        <f>IF(H114="","",IF($I$38=Calculations!$O$6,IF('B. WasteTracking'!$J$38=Calculations!$O$6,(I114+J114)/H114*100,(I114/H114*100)+J114),IF('B. WasteTracking'!$J$38=Calculations!$O$6,I114+(J114/H114*100),I114+J114)))</f>
        <v/>
      </c>
      <c r="L114" s="620" t="str">
        <f t="shared" si="2"/>
        <v/>
      </c>
      <c r="M114" s="621"/>
    </row>
    <row r="115" spans="1:13" s="186" customFormat="1" x14ac:dyDescent="0.35">
      <c r="A115" s="568"/>
      <c r="B115" s="328"/>
      <c r="C115" s="329"/>
      <c r="D115" s="334"/>
      <c r="E115" s="618"/>
      <c r="F115" s="619"/>
      <c r="G115" s="288"/>
      <c r="H115" s="332"/>
      <c r="I115" s="518"/>
      <c r="J115" s="518"/>
      <c r="K115" s="493" t="str">
        <f>IF(H115="","",IF($I$38=Calculations!$O$6,IF('B. WasteTracking'!$J$38=Calculations!$O$6,(I115+J115)/H115*100,(I115/H115*100)+J115),IF('B. WasteTracking'!$J$38=Calculations!$O$6,I115+(J115/H115*100),I115+J115)))</f>
        <v/>
      </c>
      <c r="L115" s="620" t="str">
        <f t="shared" si="2"/>
        <v/>
      </c>
      <c r="M115" s="621"/>
    </row>
    <row r="116" spans="1:13" s="186" customFormat="1" x14ac:dyDescent="0.35">
      <c r="A116" s="547"/>
      <c r="B116" s="330"/>
      <c r="C116" s="331"/>
      <c r="D116" s="334"/>
      <c r="E116" s="616"/>
      <c r="F116" s="617"/>
      <c r="G116" s="250"/>
      <c r="H116" s="548"/>
      <c r="I116" s="545"/>
      <c r="J116" s="545"/>
      <c r="K116" s="493" t="str">
        <f>IF(H116="","",IF($I$38=Calculations!$O$6,IF('B. WasteTracking'!$J$38=Calculations!$O$6,(I116+J116)/H116*100,(I116/H116*100)+J116),IF('B. WasteTracking'!$J$38=Calculations!$O$6,I116+(J116/H116*100),I116+J116)))</f>
        <v/>
      </c>
      <c r="L116" s="620" t="str">
        <f t="shared" si="2"/>
        <v/>
      </c>
      <c r="M116" s="621"/>
    </row>
    <row r="117" spans="1:13" s="186" customFormat="1" x14ac:dyDescent="0.35">
      <c r="A117" s="568"/>
      <c r="B117" s="328"/>
      <c r="C117" s="329"/>
      <c r="D117" s="334"/>
      <c r="E117" s="618"/>
      <c r="F117" s="619"/>
      <c r="G117" s="288"/>
      <c r="H117" s="332"/>
      <c r="I117" s="518"/>
      <c r="J117" s="518"/>
      <c r="K117" s="493" t="str">
        <f>IF(H117="","",IF($I$38=Calculations!$O$6,IF('B. WasteTracking'!$J$38=Calculations!$O$6,(I117+J117)/H117*100,(I117/H117*100)+J117),IF('B. WasteTracking'!$J$38=Calculations!$O$6,I117+(J117/H117*100),I117+J117)))</f>
        <v/>
      </c>
      <c r="L117" s="620" t="str">
        <f t="shared" si="2"/>
        <v/>
      </c>
      <c r="M117" s="621"/>
    </row>
    <row r="118" spans="1:13" s="186" customFormat="1" x14ac:dyDescent="0.35">
      <c r="A118" s="547"/>
      <c r="B118" s="330"/>
      <c r="C118" s="331"/>
      <c r="D118" s="334"/>
      <c r="E118" s="616"/>
      <c r="F118" s="617"/>
      <c r="G118" s="250"/>
      <c r="H118" s="548"/>
      <c r="I118" s="545"/>
      <c r="J118" s="545"/>
      <c r="K118" s="493" t="str">
        <f>IF(H118="","",IF($I$38=Calculations!$O$6,IF('B. WasteTracking'!$J$38=Calculations!$O$6,(I118+J118)/H118*100,(I118/H118*100)+J118),IF('B. WasteTracking'!$J$38=Calculations!$O$6,I118+(J118/H118*100),I118+J118)))</f>
        <v/>
      </c>
      <c r="L118" s="620" t="str">
        <f t="shared" si="2"/>
        <v/>
      </c>
      <c r="M118" s="621"/>
    </row>
    <row r="119" spans="1:13" s="186" customFormat="1" x14ac:dyDescent="0.35">
      <c r="A119" s="568"/>
      <c r="B119" s="328"/>
      <c r="C119" s="329"/>
      <c r="D119" s="334"/>
      <c r="E119" s="618"/>
      <c r="F119" s="619"/>
      <c r="G119" s="288"/>
      <c r="H119" s="332"/>
      <c r="I119" s="518"/>
      <c r="J119" s="518"/>
      <c r="K119" s="493" t="str">
        <f>IF(H119="","",IF($I$38=Calculations!$O$6,IF('B. WasteTracking'!$J$38=Calculations!$O$6,(I119+J119)/H119*100,(I119/H119*100)+J119),IF('B. WasteTracking'!$J$38=Calculations!$O$6,I119+(J119/H119*100),I119+J119)))</f>
        <v/>
      </c>
      <c r="L119" s="620" t="str">
        <f t="shared" si="2"/>
        <v/>
      </c>
      <c r="M119" s="621"/>
    </row>
    <row r="120" spans="1:13" s="186" customFormat="1" x14ac:dyDescent="0.35">
      <c r="A120" s="547"/>
      <c r="B120" s="330"/>
      <c r="C120" s="331"/>
      <c r="D120" s="334"/>
      <c r="E120" s="616"/>
      <c r="F120" s="617"/>
      <c r="G120" s="250"/>
      <c r="H120" s="548"/>
      <c r="I120" s="545"/>
      <c r="J120" s="545"/>
      <c r="K120" s="493" t="str">
        <f>IF(H120="","",IF($I$38=Calculations!$O$6,IF('B. WasteTracking'!$J$38=Calculations!$O$6,(I120+J120)/H120*100,(I120/H120*100)+J120),IF('B. WasteTracking'!$J$38=Calculations!$O$6,I120+(J120/H120*100),I120+J120)))</f>
        <v/>
      </c>
      <c r="L120" s="620" t="str">
        <f t="shared" si="2"/>
        <v/>
      </c>
      <c r="M120" s="621"/>
    </row>
    <row r="121" spans="1:13" s="186" customFormat="1" x14ac:dyDescent="0.35">
      <c r="A121" s="568"/>
      <c r="B121" s="328"/>
      <c r="C121" s="329"/>
      <c r="D121" s="334"/>
      <c r="E121" s="618"/>
      <c r="F121" s="619"/>
      <c r="G121" s="288"/>
      <c r="H121" s="332"/>
      <c r="I121" s="518"/>
      <c r="J121" s="518"/>
      <c r="K121" s="493" t="str">
        <f>IF(H121="","",IF($I$38=Calculations!$O$6,IF('B. WasteTracking'!$J$38=Calculations!$O$6,(I121+J121)/H121*100,(I121/H121*100)+J121),IF('B. WasteTracking'!$J$38=Calculations!$O$6,I121+(J121/H121*100),I121+J121)))</f>
        <v/>
      </c>
      <c r="L121" s="620" t="str">
        <f t="shared" si="2"/>
        <v/>
      </c>
      <c r="M121" s="621"/>
    </row>
    <row r="122" spans="1:13" s="186" customFormat="1" x14ac:dyDescent="0.35">
      <c r="A122" s="547"/>
      <c r="B122" s="330"/>
      <c r="C122" s="331"/>
      <c r="D122" s="334"/>
      <c r="E122" s="616"/>
      <c r="F122" s="617"/>
      <c r="G122" s="250"/>
      <c r="H122" s="548"/>
      <c r="I122" s="545"/>
      <c r="J122" s="545"/>
      <c r="K122" s="493" t="str">
        <f>IF(H122="","",IF($I$38=Calculations!$O$6,IF('B. WasteTracking'!$J$38=Calculations!$O$6,(I122+J122)/H122*100,(I122/H122*100)+J122),IF('B. WasteTracking'!$J$38=Calculations!$O$6,I122+(J122/H122*100),I122+J122)))</f>
        <v/>
      </c>
      <c r="L122" s="620" t="str">
        <f t="shared" si="2"/>
        <v/>
      </c>
      <c r="M122" s="621"/>
    </row>
    <row r="123" spans="1:13" s="186" customFormat="1" x14ac:dyDescent="0.35">
      <c r="A123" s="568"/>
      <c r="B123" s="328"/>
      <c r="C123" s="329"/>
      <c r="D123" s="334"/>
      <c r="E123" s="618"/>
      <c r="F123" s="619"/>
      <c r="G123" s="288"/>
      <c r="H123" s="332"/>
      <c r="I123" s="518"/>
      <c r="J123" s="518"/>
      <c r="K123" s="493" t="str">
        <f>IF(H123="","",IF($I$38=Calculations!$O$6,IF('B. WasteTracking'!$J$38=Calculations!$O$6,(I123+J123)/H123*100,(I123/H123*100)+J123),IF('B. WasteTracking'!$J$38=Calculations!$O$6,I123+(J123/H123*100),I123+J123)))</f>
        <v/>
      </c>
      <c r="L123" s="620" t="str">
        <f t="shared" si="2"/>
        <v/>
      </c>
      <c r="M123" s="621"/>
    </row>
    <row r="124" spans="1:13" s="186" customFormat="1" x14ac:dyDescent="0.35">
      <c r="A124" s="547"/>
      <c r="B124" s="330"/>
      <c r="C124" s="331"/>
      <c r="D124" s="334"/>
      <c r="E124" s="616"/>
      <c r="F124" s="617"/>
      <c r="G124" s="250"/>
      <c r="H124" s="548"/>
      <c r="I124" s="545"/>
      <c r="J124" s="545"/>
      <c r="K124" s="493" t="str">
        <f>IF(H124="","",IF($I$38=Calculations!$O$6,IF('B. WasteTracking'!$J$38=Calculations!$O$6,(I124+J124)/H124*100,(I124/H124*100)+J124),IF('B. WasteTracking'!$J$38=Calculations!$O$6,I124+(J124/H124*100),I124+J124)))</f>
        <v/>
      </c>
      <c r="L124" s="620" t="str">
        <f t="shared" si="2"/>
        <v/>
      </c>
      <c r="M124" s="621"/>
    </row>
    <row r="125" spans="1:13" s="186" customFormat="1" x14ac:dyDescent="0.35">
      <c r="A125" s="568"/>
      <c r="B125" s="328"/>
      <c r="C125" s="329"/>
      <c r="D125" s="334"/>
      <c r="E125" s="618"/>
      <c r="F125" s="619"/>
      <c r="G125" s="288"/>
      <c r="H125" s="332"/>
      <c r="I125" s="518"/>
      <c r="J125" s="518"/>
      <c r="K125" s="493" t="str">
        <f>IF(H125="","",IF($I$38=Calculations!$O$6,IF('B. WasteTracking'!$J$38=Calculations!$O$6,(I125+J125)/H125*100,(I125/H125*100)+J125),IF('B. WasteTracking'!$J$38=Calculations!$O$6,I125+(J125/H125*100),I125+J125)))</f>
        <v/>
      </c>
      <c r="L125" s="620" t="str">
        <f t="shared" si="2"/>
        <v/>
      </c>
      <c r="M125" s="621"/>
    </row>
    <row r="126" spans="1:13" s="186" customFormat="1" x14ac:dyDescent="0.35">
      <c r="A126" s="547"/>
      <c r="B126" s="330"/>
      <c r="C126" s="331"/>
      <c r="D126" s="334"/>
      <c r="E126" s="616"/>
      <c r="F126" s="617"/>
      <c r="G126" s="250"/>
      <c r="H126" s="548"/>
      <c r="I126" s="545"/>
      <c r="J126" s="545"/>
      <c r="K126" s="493" t="str">
        <f>IF(H126="","",IF($I$38=Calculations!$O$6,IF('B. WasteTracking'!$J$38=Calculations!$O$6,(I126+J126)/H126*100,(I126/H126*100)+J126),IF('B. WasteTracking'!$J$38=Calculations!$O$6,I126+(J126/H126*100),I126+J126)))</f>
        <v/>
      </c>
      <c r="L126" s="620" t="str">
        <f t="shared" si="2"/>
        <v/>
      </c>
      <c r="M126" s="621"/>
    </row>
    <row r="127" spans="1:13" s="186" customFormat="1" x14ac:dyDescent="0.35">
      <c r="A127" s="568"/>
      <c r="B127" s="328"/>
      <c r="C127" s="329"/>
      <c r="D127" s="334"/>
      <c r="E127" s="618"/>
      <c r="F127" s="619"/>
      <c r="G127" s="288"/>
      <c r="H127" s="332"/>
      <c r="I127" s="518"/>
      <c r="J127" s="518"/>
      <c r="K127" s="493" t="str">
        <f>IF(H127="","",IF($I$38=Calculations!$O$6,IF('B. WasteTracking'!$J$38=Calculations!$O$6,(I127+J127)/H127*100,(I127/H127*100)+J127),IF('B. WasteTracking'!$J$38=Calculations!$O$6,I127+(J127/H127*100),I127+J127)))</f>
        <v/>
      </c>
      <c r="L127" s="620" t="str">
        <f t="shared" si="2"/>
        <v/>
      </c>
      <c r="M127" s="621"/>
    </row>
    <row r="128" spans="1:13" s="186" customFormat="1" x14ac:dyDescent="0.35">
      <c r="A128" s="547"/>
      <c r="B128" s="330"/>
      <c r="C128" s="331"/>
      <c r="D128" s="334"/>
      <c r="E128" s="616"/>
      <c r="F128" s="617"/>
      <c r="G128" s="250"/>
      <c r="H128" s="548"/>
      <c r="I128" s="545"/>
      <c r="J128" s="545"/>
      <c r="K128" s="493" t="str">
        <f>IF(H128="","",IF($I$38=Calculations!$O$6,IF('B. WasteTracking'!$J$38=Calculations!$O$6,(I128+J128)/H128*100,(I128/H128*100)+J128),IF('B. WasteTracking'!$J$38=Calculations!$O$6,I128+(J128/H128*100),I128+J128)))</f>
        <v/>
      </c>
      <c r="L128" s="620" t="str">
        <f t="shared" si="2"/>
        <v/>
      </c>
      <c r="M128" s="621"/>
    </row>
    <row r="129" spans="1:13" s="186" customFormat="1" x14ac:dyDescent="0.35">
      <c r="A129" s="568"/>
      <c r="B129" s="328"/>
      <c r="C129" s="329"/>
      <c r="D129" s="334"/>
      <c r="E129" s="618"/>
      <c r="F129" s="619"/>
      <c r="G129" s="288"/>
      <c r="H129" s="332"/>
      <c r="I129" s="518"/>
      <c r="J129" s="518"/>
      <c r="K129" s="493" t="str">
        <f>IF(H129="","",IF($I$38=Calculations!$O$6,IF('B. WasteTracking'!$J$38=Calculations!$O$6,(I129+J129)/H129*100,(I129/H129*100)+J129),IF('B. WasteTracking'!$J$38=Calculations!$O$6,I129+(J129/H129*100),I129+J129)))</f>
        <v/>
      </c>
      <c r="L129" s="624" t="str">
        <f t="shared" si="2"/>
        <v/>
      </c>
      <c r="M129" s="655"/>
    </row>
    <row r="130" spans="1:13" s="186" customFormat="1" x14ac:dyDescent="0.35">
      <c r="A130" s="547"/>
      <c r="B130" s="330"/>
      <c r="C130" s="331"/>
      <c r="D130" s="334"/>
      <c r="E130" s="616"/>
      <c r="F130" s="617"/>
      <c r="G130" s="250"/>
      <c r="H130" s="548"/>
      <c r="I130" s="545"/>
      <c r="J130" s="545"/>
      <c r="K130" s="493" t="str">
        <f>IF(H130="","",IF($I$38=Calculations!$O$6,IF('B. WasteTracking'!$J$38=Calculations!$O$6,(I130+J130)/H130*100,(I130/H130*100)+J130),IF('B. WasteTracking'!$J$38=Calculations!$O$6,I130+(J130/H130*100),I130+J130)))</f>
        <v/>
      </c>
      <c r="L130" s="620" t="str">
        <f t="shared" si="2"/>
        <v/>
      </c>
      <c r="M130" s="621"/>
    </row>
    <row r="131" spans="1:13" s="186" customFormat="1" x14ac:dyDescent="0.35">
      <c r="A131" s="568"/>
      <c r="B131" s="328"/>
      <c r="C131" s="329"/>
      <c r="D131" s="334"/>
      <c r="E131" s="618"/>
      <c r="F131" s="619"/>
      <c r="G131" s="288"/>
      <c r="H131" s="332"/>
      <c r="I131" s="518"/>
      <c r="J131" s="518"/>
      <c r="K131" s="493" t="str">
        <f>IF(H131="","",IF($I$38=Calculations!$O$6,IF('B. WasteTracking'!$J$38=Calculations!$O$6,(I131+J131)/H131*100,(I131/H131*100)+J131),IF('B. WasteTracking'!$J$38=Calculations!$O$6,I131+(J131/H131*100),I131+J131)))</f>
        <v/>
      </c>
      <c r="L131" s="620" t="str">
        <f t="shared" si="2"/>
        <v/>
      </c>
      <c r="M131" s="621"/>
    </row>
    <row r="132" spans="1:13" s="186" customFormat="1" ht="15" thickBot="1" x14ac:dyDescent="0.4">
      <c r="A132" s="547"/>
      <c r="B132" s="330"/>
      <c r="C132" s="331"/>
      <c r="D132" s="550"/>
      <c r="E132" s="616"/>
      <c r="F132" s="617"/>
      <c r="G132" s="250"/>
      <c r="H132" s="548"/>
      <c r="I132" s="545"/>
      <c r="J132" s="545"/>
      <c r="K132" s="493" t="str">
        <f>IF(H132="","",IF($I$38=Calculations!$O$6,IF('B. WasteTracking'!$J$38=Calculations!$O$6,(I132+J132)/H132*100,(I132/H132*100)+J132),IF('B. WasteTracking'!$J$38=Calculations!$O$6,I132+(J132/H132*100),I132+J132)))</f>
        <v/>
      </c>
      <c r="L132" s="625" t="str">
        <f t="shared" si="2"/>
        <v/>
      </c>
      <c r="M132" s="626"/>
    </row>
    <row r="133" spans="1:13" s="186" customFormat="1" ht="15" customHeight="1" x14ac:dyDescent="0.35">
      <c r="A133" s="541" t="s">
        <v>369</v>
      </c>
      <c r="B133" s="468"/>
      <c r="C133" s="468"/>
      <c r="D133" s="468"/>
      <c r="E133" s="469"/>
      <c r="F133" s="469"/>
      <c r="G133" s="468"/>
      <c r="H133" s="469"/>
      <c r="I133" s="469"/>
      <c r="J133" s="469"/>
      <c r="K133" s="469"/>
      <c r="L133" s="469"/>
      <c r="M133" s="470"/>
    </row>
    <row r="134" spans="1:13" s="186" customFormat="1" ht="15" customHeight="1" x14ac:dyDescent="0.35">
      <c r="A134" s="542" t="s">
        <v>347</v>
      </c>
      <c r="B134" s="471"/>
      <c r="C134" s="471"/>
      <c r="D134" s="471"/>
      <c r="E134" s="471"/>
      <c r="F134" s="471"/>
      <c r="G134" s="471"/>
      <c r="H134" s="471"/>
      <c r="I134" s="471"/>
      <c r="J134" s="471"/>
      <c r="K134" s="471"/>
      <c r="L134" s="471"/>
      <c r="M134" s="472"/>
    </row>
    <row r="135" spans="1:13" s="186" customFormat="1" ht="15" x14ac:dyDescent="0.35">
      <c r="A135" s="543" t="s">
        <v>365</v>
      </c>
      <c r="B135" s="473" t="s">
        <v>34</v>
      </c>
      <c r="C135" s="474"/>
      <c r="D135" s="475"/>
      <c r="E135" s="644" t="s">
        <v>297</v>
      </c>
      <c r="F135" s="645"/>
      <c r="G135" s="43" t="s">
        <v>364</v>
      </c>
      <c r="H135" s="476" t="s">
        <v>292</v>
      </c>
      <c r="I135" s="477" t="s">
        <v>35</v>
      </c>
      <c r="J135" s="478"/>
      <c r="K135" s="479"/>
      <c r="L135" s="622" t="s">
        <v>292</v>
      </c>
      <c r="M135" s="623"/>
    </row>
    <row r="136" spans="1:13" s="186" customFormat="1" ht="15.5" x14ac:dyDescent="0.35">
      <c r="A136" s="544"/>
      <c r="B136" s="481"/>
      <c r="C136" s="482"/>
      <c r="D136" s="480"/>
      <c r="E136" s="481"/>
      <c r="F136" s="483"/>
      <c r="G136" s="484"/>
      <c r="H136" s="484" t="s">
        <v>293</v>
      </c>
      <c r="I136" s="485" t="s">
        <v>298</v>
      </c>
      <c r="J136" s="485" t="s">
        <v>7</v>
      </c>
      <c r="K136" s="486" t="s">
        <v>10</v>
      </c>
      <c r="L136" s="637" t="s">
        <v>294</v>
      </c>
      <c r="M136" s="638"/>
    </row>
    <row r="137" spans="1:13" s="186" customFormat="1" ht="15" customHeight="1" x14ac:dyDescent="0.35">
      <c r="A137" s="560"/>
      <c r="B137" s="561" t="s">
        <v>76</v>
      </c>
      <c r="C137" s="562" t="s">
        <v>387</v>
      </c>
      <c r="D137" s="562" t="s">
        <v>77</v>
      </c>
      <c r="E137" s="563" t="s">
        <v>21</v>
      </c>
      <c r="F137" s="564"/>
      <c r="G137" s="565" t="s">
        <v>367</v>
      </c>
      <c r="H137" s="566" t="str">
        <f>H104</f>
        <v>(KG)</v>
      </c>
      <c r="I137" s="566" t="str">
        <f>I104</f>
        <v>(%)</v>
      </c>
      <c r="J137" s="566" t="str">
        <f>J104</f>
        <v>(%)</v>
      </c>
      <c r="K137" s="566" t="s">
        <v>22</v>
      </c>
      <c r="L137" s="565" t="str">
        <f>H137</f>
        <v>(KG)</v>
      </c>
      <c r="M137" s="567"/>
    </row>
    <row r="138" spans="1:13" s="186" customFormat="1" ht="15" customHeight="1" x14ac:dyDescent="0.35">
      <c r="A138" s="568"/>
      <c r="B138" s="328"/>
      <c r="C138" s="329"/>
      <c r="D138" s="333"/>
      <c r="E138" s="618"/>
      <c r="F138" s="619"/>
      <c r="G138" s="288"/>
      <c r="H138" s="332"/>
      <c r="I138" s="518"/>
      <c r="J138" s="518"/>
      <c r="K138" s="493" t="str">
        <f>IF(H138="","",IF($I$38=Calculations!$O$6,IF('B. WasteTracking'!$J$38=Calculations!$O$6,(I138+J138)/H138*100,(I138/H138*100)+J138),IF('B. WasteTracking'!$J$38=Calculations!$O$6,I138+(J138/H138*100),I138+J138)))</f>
        <v/>
      </c>
      <c r="L138" s="624" t="str">
        <f t="shared" ref="L138:L165" si="3">IF($H138="","", K138*H138/100)</f>
        <v/>
      </c>
      <c r="M138" s="621"/>
    </row>
    <row r="139" spans="1:13" s="186" customFormat="1" x14ac:dyDescent="0.35">
      <c r="A139" s="547"/>
      <c r="B139" s="330"/>
      <c r="C139" s="331"/>
      <c r="D139" s="334"/>
      <c r="E139" s="616"/>
      <c r="F139" s="617"/>
      <c r="G139" s="250"/>
      <c r="H139" s="548"/>
      <c r="I139" s="545"/>
      <c r="J139" s="545"/>
      <c r="K139" s="493" t="str">
        <f>IF(H139="","",IF($I$38=Calculations!$O$6,IF('B. WasteTracking'!$J$38=Calculations!$O$6,(I139+J139)/H139*100,(I139/H139*100)+J139),IF('B. WasteTracking'!$J$38=Calculations!$O$6,I139+(J139/H139*100),I139+J139)))</f>
        <v/>
      </c>
      <c r="L139" s="620" t="str">
        <f t="shared" si="3"/>
        <v/>
      </c>
      <c r="M139" s="621"/>
    </row>
    <row r="140" spans="1:13" s="186" customFormat="1" ht="15" customHeight="1" x14ac:dyDescent="0.35">
      <c r="A140" s="568"/>
      <c r="B140" s="328"/>
      <c r="C140" s="329"/>
      <c r="D140" s="549"/>
      <c r="E140" s="618"/>
      <c r="F140" s="619"/>
      <c r="G140" s="288"/>
      <c r="H140" s="332"/>
      <c r="I140" s="518"/>
      <c r="J140" s="518"/>
      <c r="K140" s="493" t="str">
        <f>IF(H140="","",IF($I$38=Calculations!$O$6,IF('B. WasteTracking'!$J$38=Calculations!$O$6,(I140+J140)/H140*100,(I140/H140*100)+J140),IF('B. WasteTracking'!$J$38=Calculations!$O$6,I140+(J140/H140*100),I140+J140)))</f>
        <v/>
      </c>
      <c r="L140" s="620" t="str">
        <f t="shared" si="3"/>
        <v/>
      </c>
      <c r="M140" s="621"/>
    </row>
    <row r="141" spans="1:13" s="186" customFormat="1" x14ac:dyDescent="0.35">
      <c r="A141" s="547"/>
      <c r="B141" s="330"/>
      <c r="C141" s="331"/>
      <c r="D141" s="334"/>
      <c r="E141" s="616"/>
      <c r="F141" s="617"/>
      <c r="G141" s="250"/>
      <c r="H141" s="548"/>
      <c r="I141" s="545"/>
      <c r="J141" s="545"/>
      <c r="K141" s="493" t="str">
        <f>IF(H141="","",IF($I$38=Calculations!$O$6,IF('B. WasteTracking'!$J$38=Calculations!$O$6,(I141+J141)/H141*100,(I141/H141*100)+J141),IF('B. WasteTracking'!$J$38=Calculations!$O$6,I141+(J141/H141*100),I141+J141)))</f>
        <v/>
      </c>
      <c r="L141" s="620" t="str">
        <f t="shared" si="3"/>
        <v/>
      </c>
      <c r="M141" s="621"/>
    </row>
    <row r="142" spans="1:13" s="186" customFormat="1" x14ac:dyDescent="0.35">
      <c r="A142" s="568"/>
      <c r="B142" s="328"/>
      <c r="C142" s="329"/>
      <c r="D142" s="334"/>
      <c r="E142" s="618"/>
      <c r="F142" s="619"/>
      <c r="G142" s="288"/>
      <c r="H142" s="332"/>
      <c r="I142" s="518"/>
      <c r="J142" s="518"/>
      <c r="K142" s="493" t="str">
        <f>IF(H142="","",IF($I$38=Calculations!$O$6,IF('B. WasteTracking'!$J$38=Calculations!$O$6,(I142+J142)/H142*100,(I142/H142*100)+J142),IF('B. WasteTracking'!$J$38=Calculations!$O$6,I142+(J142/H142*100),I142+J142)))</f>
        <v/>
      </c>
      <c r="L142" s="620" t="str">
        <f t="shared" si="3"/>
        <v/>
      </c>
      <c r="M142" s="621"/>
    </row>
    <row r="143" spans="1:13" s="186" customFormat="1" x14ac:dyDescent="0.35">
      <c r="A143" s="547"/>
      <c r="B143" s="330"/>
      <c r="C143" s="331"/>
      <c r="D143" s="334"/>
      <c r="E143" s="616"/>
      <c r="F143" s="617"/>
      <c r="G143" s="250"/>
      <c r="H143" s="548"/>
      <c r="I143" s="545"/>
      <c r="J143" s="545"/>
      <c r="K143" s="493" t="str">
        <f>IF(H143="","",IF($I$38=Calculations!$O$6,IF('B. WasteTracking'!$J$38=Calculations!$O$6,(I143+J143)/H143*100,(I143/H143*100)+J143),IF('B. WasteTracking'!$J$38=Calculations!$O$6,I143+(J143/H143*100),I143+J143)))</f>
        <v/>
      </c>
      <c r="L143" s="620" t="str">
        <f t="shared" si="3"/>
        <v/>
      </c>
      <c r="M143" s="621"/>
    </row>
    <row r="144" spans="1:13" s="186" customFormat="1" x14ac:dyDescent="0.35">
      <c r="A144" s="568"/>
      <c r="B144" s="328"/>
      <c r="C144" s="329"/>
      <c r="D144" s="334"/>
      <c r="E144" s="618"/>
      <c r="F144" s="619"/>
      <c r="G144" s="288"/>
      <c r="H144" s="332"/>
      <c r="I144" s="518"/>
      <c r="J144" s="518"/>
      <c r="K144" s="493" t="str">
        <f>IF(H144="","",IF($I$38=Calculations!$O$6,IF('B. WasteTracking'!$J$38=Calculations!$O$6,(I144+J144)/H144*100,(I144/H144*100)+J144),IF('B. WasteTracking'!$J$38=Calculations!$O$6,I144+(J144/H144*100),I144+J144)))</f>
        <v/>
      </c>
      <c r="L144" s="620" t="str">
        <f t="shared" si="3"/>
        <v/>
      </c>
      <c r="M144" s="621"/>
    </row>
    <row r="145" spans="1:13" s="186" customFormat="1" x14ac:dyDescent="0.35">
      <c r="A145" s="547"/>
      <c r="B145" s="330"/>
      <c r="C145" s="331"/>
      <c r="D145" s="334"/>
      <c r="E145" s="616"/>
      <c r="F145" s="617"/>
      <c r="G145" s="250"/>
      <c r="H145" s="548"/>
      <c r="I145" s="545"/>
      <c r="J145" s="545"/>
      <c r="K145" s="493" t="str">
        <f>IF(H145="","",IF($I$38=Calculations!$O$6,IF('B. WasteTracking'!$J$38=Calculations!$O$6,(I145+J145)/H145*100,(I145/H145*100)+J145),IF('B. WasteTracking'!$J$38=Calculations!$O$6,I145+(J145/H145*100),I145+J145)))</f>
        <v/>
      </c>
      <c r="L145" s="620" t="str">
        <f t="shared" si="3"/>
        <v/>
      </c>
      <c r="M145" s="621"/>
    </row>
    <row r="146" spans="1:13" s="186" customFormat="1" x14ac:dyDescent="0.35">
      <c r="A146" s="568"/>
      <c r="B146" s="328"/>
      <c r="C146" s="329"/>
      <c r="D146" s="334"/>
      <c r="E146" s="618"/>
      <c r="F146" s="619"/>
      <c r="G146" s="288"/>
      <c r="H146" s="332"/>
      <c r="I146" s="518"/>
      <c r="J146" s="518"/>
      <c r="K146" s="493" t="str">
        <f>IF(H146="","",IF($I$38=Calculations!$O$6,IF('B. WasteTracking'!$J$38=Calculations!$O$6,(I146+J146)/H146*100,(I146/H146*100)+J146),IF('B. WasteTracking'!$J$38=Calculations!$O$6,I146+(J146/H146*100),I146+J146)))</f>
        <v/>
      </c>
      <c r="L146" s="620" t="str">
        <f t="shared" si="3"/>
        <v/>
      </c>
      <c r="M146" s="621"/>
    </row>
    <row r="147" spans="1:13" s="186" customFormat="1" x14ac:dyDescent="0.35">
      <c r="A147" s="547"/>
      <c r="B147" s="330"/>
      <c r="C147" s="331"/>
      <c r="D147" s="334"/>
      <c r="E147" s="616"/>
      <c r="F147" s="617"/>
      <c r="G147" s="250"/>
      <c r="H147" s="548"/>
      <c r="I147" s="545"/>
      <c r="J147" s="545"/>
      <c r="K147" s="493" t="str">
        <f>IF(H147="","",IF($I$38=Calculations!$O$6,IF('B. WasteTracking'!$J$38=Calculations!$O$6,(I147+J147)/H147*100,(I147/H147*100)+J147),IF('B. WasteTracking'!$J$38=Calculations!$O$6,I147+(J147/H147*100),I147+J147)))</f>
        <v/>
      </c>
      <c r="L147" s="620" t="str">
        <f t="shared" si="3"/>
        <v/>
      </c>
      <c r="M147" s="621"/>
    </row>
    <row r="148" spans="1:13" s="186" customFormat="1" x14ac:dyDescent="0.35">
      <c r="A148" s="568"/>
      <c r="B148" s="328"/>
      <c r="C148" s="329"/>
      <c r="D148" s="334"/>
      <c r="E148" s="618"/>
      <c r="F148" s="619"/>
      <c r="G148" s="288"/>
      <c r="H148" s="332"/>
      <c r="I148" s="518"/>
      <c r="J148" s="518"/>
      <c r="K148" s="493" t="str">
        <f>IF(H148="","",IF($I$38=Calculations!$O$6,IF('B. WasteTracking'!$J$38=Calculations!$O$6,(I148+J148)/H148*100,(I148/H148*100)+J148),IF('B. WasteTracking'!$J$38=Calculations!$O$6,I148+(J148/H148*100),I148+J148)))</f>
        <v/>
      </c>
      <c r="L148" s="620" t="str">
        <f t="shared" si="3"/>
        <v/>
      </c>
      <c r="M148" s="621"/>
    </row>
    <row r="149" spans="1:13" s="186" customFormat="1" x14ac:dyDescent="0.35">
      <c r="A149" s="547"/>
      <c r="B149" s="330"/>
      <c r="C149" s="331"/>
      <c r="D149" s="334"/>
      <c r="E149" s="616"/>
      <c r="F149" s="617"/>
      <c r="G149" s="250"/>
      <c r="H149" s="548"/>
      <c r="I149" s="545"/>
      <c r="J149" s="545"/>
      <c r="K149" s="493" t="str">
        <f>IF(H149="","",IF($I$38=Calculations!$O$6,IF('B. WasteTracking'!$J$38=Calculations!$O$6,(I149+J149)/H149*100,(I149/H149*100)+J149),IF('B. WasteTracking'!$J$38=Calculations!$O$6,I149+(J149/H149*100),I149+J149)))</f>
        <v/>
      </c>
      <c r="L149" s="620" t="str">
        <f t="shared" si="3"/>
        <v/>
      </c>
      <c r="M149" s="621"/>
    </row>
    <row r="150" spans="1:13" s="186" customFormat="1" x14ac:dyDescent="0.35">
      <c r="A150" s="568"/>
      <c r="B150" s="328"/>
      <c r="C150" s="329"/>
      <c r="D150" s="334"/>
      <c r="E150" s="618"/>
      <c r="F150" s="619"/>
      <c r="G150" s="288"/>
      <c r="H150" s="332"/>
      <c r="I150" s="518"/>
      <c r="J150" s="518"/>
      <c r="K150" s="493" t="str">
        <f>IF(H150="","",IF($I$38=Calculations!$O$6,IF('B. WasteTracking'!$J$38=Calculations!$O$6,(I150+J150)/H150*100,(I150/H150*100)+J150),IF('B. WasteTracking'!$J$38=Calculations!$O$6,I150+(J150/H150*100),I150+J150)))</f>
        <v/>
      </c>
      <c r="L150" s="620" t="str">
        <f t="shared" si="3"/>
        <v/>
      </c>
      <c r="M150" s="621"/>
    </row>
    <row r="151" spans="1:13" s="186" customFormat="1" x14ac:dyDescent="0.35">
      <c r="A151" s="547"/>
      <c r="B151" s="330"/>
      <c r="C151" s="331"/>
      <c r="D151" s="334"/>
      <c r="E151" s="616"/>
      <c r="F151" s="617"/>
      <c r="G151" s="250"/>
      <c r="H151" s="548"/>
      <c r="I151" s="545"/>
      <c r="J151" s="545"/>
      <c r="K151" s="493" t="str">
        <f>IF(H151="","",IF($I$38=Calculations!$O$6,IF('B. WasteTracking'!$J$38=Calculations!$O$6,(I151+J151)/H151*100,(I151/H151*100)+J151),IF('B. WasteTracking'!$J$38=Calculations!$O$6,I151+(J151/H151*100),I151+J151)))</f>
        <v/>
      </c>
      <c r="L151" s="620" t="str">
        <f t="shared" si="3"/>
        <v/>
      </c>
      <c r="M151" s="621"/>
    </row>
    <row r="152" spans="1:13" s="186" customFormat="1" x14ac:dyDescent="0.35">
      <c r="A152" s="568"/>
      <c r="B152" s="328"/>
      <c r="C152" s="329"/>
      <c r="D152" s="334"/>
      <c r="E152" s="618"/>
      <c r="F152" s="619"/>
      <c r="G152" s="288"/>
      <c r="H152" s="332"/>
      <c r="I152" s="518"/>
      <c r="J152" s="518"/>
      <c r="K152" s="493" t="str">
        <f>IF(H152="","",IF($I$38=Calculations!$O$6,IF('B. WasteTracking'!$J$38=Calculations!$O$6,(I152+J152)/H152*100,(I152/H152*100)+J152),IF('B. WasteTracking'!$J$38=Calculations!$O$6,I152+(J152/H152*100),I152+J152)))</f>
        <v/>
      </c>
      <c r="L152" s="620" t="str">
        <f t="shared" si="3"/>
        <v/>
      </c>
      <c r="M152" s="621"/>
    </row>
    <row r="153" spans="1:13" s="186" customFormat="1" x14ac:dyDescent="0.35">
      <c r="A153" s="547"/>
      <c r="B153" s="330"/>
      <c r="C153" s="331"/>
      <c r="D153" s="334"/>
      <c r="E153" s="616"/>
      <c r="F153" s="617"/>
      <c r="G153" s="250"/>
      <c r="H153" s="548"/>
      <c r="I153" s="545"/>
      <c r="J153" s="545"/>
      <c r="K153" s="493" t="str">
        <f>IF(H153="","",IF($I$38=Calculations!$O$6,IF('B. WasteTracking'!$J$38=Calculations!$O$6,(I153+J153)/H153*100,(I153/H153*100)+J153),IF('B. WasteTracking'!$J$38=Calculations!$O$6,I153+(J153/H153*100),I153+J153)))</f>
        <v/>
      </c>
      <c r="L153" s="620" t="str">
        <f t="shared" si="3"/>
        <v/>
      </c>
      <c r="M153" s="621"/>
    </row>
    <row r="154" spans="1:13" s="186" customFormat="1" x14ac:dyDescent="0.35">
      <c r="A154" s="568"/>
      <c r="B154" s="328"/>
      <c r="C154" s="329"/>
      <c r="D154" s="334"/>
      <c r="E154" s="618"/>
      <c r="F154" s="619"/>
      <c r="G154" s="288"/>
      <c r="H154" s="332"/>
      <c r="I154" s="518"/>
      <c r="J154" s="518"/>
      <c r="K154" s="493" t="str">
        <f>IF(H154="","",IF($I$38=Calculations!$O$6,IF('B. WasteTracking'!$J$38=Calculations!$O$6,(I154+J154)/H154*100,(I154/H154*100)+J154),IF('B. WasteTracking'!$J$38=Calculations!$O$6,I154+(J154/H154*100),I154+J154)))</f>
        <v/>
      </c>
      <c r="L154" s="620" t="str">
        <f t="shared" si="3"/>
        <v/>
      </c>
      <c r="M154" s="621"/>
    </row>
    <row r="155" spans="1:13" s="186" customFormat="1" x14ac:dyDescent="0.35">
      <c r="A155" s="547"/>
      <c r="B155" s="330"/>
      <c r="C155" s="331"/>
      <c r="D155" s="334"/>
      <c r="E155" s="616"/>
      <c r="F155" s="617"/>
      <c r="G155" s="250"/>
      <c r="H155" s="548"/>
      <c r="I155" s="545"/>
      <c r="J155" s="545"/>
      <c r="K155" s="493" t="str">
        <f>IF(H155="","",IF($I$38=Calculations!$O$6,IF('B. WasteTracking'!$J$38=Calculations!$O$6,(I155+J155)/H155*100,(I155/H155*100)+J155),IF('B. WasteTracking'!$J$38=Calculations!$O$6,I155+(J155/H155*100),I155+J155)))</f>
        <v/>
      </c>
      <c r="L155" s="620" t="str">
        <f t="shared" si="3"/>
        <v/>
      </c>
      <c r="M155" s="621"/>
    </row>
    <row r="156" spans="1:13" s="186" customFormat="1" x14ac:dyDescent="0.35">
      <c r="A156" s="568"/>
      <c r="B156" s="328"/>
      <c r="C156" s="329"/>
      <c r="D156" s="334"/>
      <c r="E156" s="618"/>
      <c r="F156" s="619"/>
      <c r="G156" s="288"/>
      <c r="H156" s="332"/>
      <c r="I156" s="518"/>
      <c r="J156" s="518"/>
      <c r="K156" s="493" t="str">
        <f>IF(H156="","",IF($I$38=Calculations!$O$6,IF('B. WasteTracking'!$J$38=Calculations!$O$6,(I156+J156)/H156*100,(I156/H156*100)+J156),IF('B. WasteTracking'!$J$38=Calculations!$O$6,I156+(J156/H156*100),I156+J156)))</f>
        <v/>
      </c>
      <c r="L156" s="620" t="str">
        <f t="shared" si="3"/>
        <v/>
      </c>
      <c r="M156" s="621"/>
    </row>
    <row r="157" spans="1:13" s="186" customFormat="1" x14ac:dyDescent="0.35">
      <c r="A157" s="547"/>
      <c r="B157" s="330"/>
      <c r="C157" s="331"/>
      <c r="D157" s="334"/>
      <c r="E157" s="616"/>
      <c r="F157" s="617"/>
      <c r="G157" s="250"/>
      <c r="H157" s="548"/>
      <c r="I157" s="545"/>
      <c r="J157" s="545"/>
      <c r="K157" s="493" t="str">
        <f>IF(H157="","",IF($I$38=Calculations!$O$6,IF('B. WasteTracking'!$J$38=Calculations!$O$6,(I157+J157)/H157*100,(I157/H157*100)+J157),IF('B. WasteTracking'!$J$38=Calculations!$O$6,I157+(J157/H157*100),I157+J157)))</f>
        <v/>
      </c>
      <c r="L157" s="620" t="str">
        <f t="shared" si="3"/>
        <v/>
      </c>
      <c r="M157" s="621"/>
    </row>
    <row r="158" spans="1:13" s="186" customFormat="1" x14ac:dyDescent="0.35">
      <c r="A158" s="568"/>
      <c r="B158" s="328"/>
      <c r="C158" s="329"/>
      <c r="D158" s="334"/>
      <c r="E158" s="618"/>
      <c r="F158" s="619"/>
      <c r="G158" s="288"/>
      <c r="H158" s="332"/>
      <c r="I158" s="518"/>
      <c r="J158" s="518"/>
      <c r="K158" s="493" t="str">
        <f>IF(H158="","",IF($I$38=Calculations!$O$6,IF('B. WasteTracking'!$J$38=Calculations!$O$6,(I158+J158)/H158*100,(I158/H158*100)+J158),IF('B. WasteTracking'!$J$38=Calculations!$O$6,I158+(J158/H158*100),I158+J158)))</f>
        <v/>
      </c>
      <c r="L158" s="620" t="str">
        <f t="shared" si="3"/>
        <v/>
      </c>
      <c r="M158" s="621"/>
    </row>
    <row r="159" spans="1:13" s="186" customFormat="1" x14ac:dyDescent="0.35">
      <c r="A159" s="547"/>
      <c r="B159" s="330"/>
      <c r="C159" s="331"/>
      <c r="D159" s="334"/>
      <c r="E159" s="616"/>
      <c r="F159" s="617"/>
      <c r="G159" s="250"/>
      <c r="H159" s="548"/>
      <c r="I159" s="545"/>
      <c r="J159" s="545"/>
      <c r="K159" s="493" t="str">
        <f>IF(H159="","",IF($I$38=Calculations!$O$6,IF('B. WasteTracking'!$J$38=Calculations!$O$6,(I159+J159)/H159*100,(I159/H159*100)+J159),IF('B. WasteTracking'!$J$38=Calculations!$O$6,I159+(J159/H159*100),I159+J159)))</f>
        <v/>
      </c>
      <c r="L159" s="620" t="str">
        <f t="shared" si="3"/>
        <v/>
      </c>
      <c r="M159" s="621"/>
    </row>
    <row r="160" spans="1:13" s="186" customFormat="1" x14ac:dyDescent="0.35">
      <c r="A160" s="568"/>
      <c r="B160" s="328"/>
      <c r="C160" s="329"/>
      <c r="D160" s="334"/>
      <c r="E160" s="618"/>
      <c r="F160" s="619"/>
      <c r="G160" s="288"/>
      <c r="H160" s="332"/>
      <c r="I160" s="518"/>
      <c r="J160" s="518"/>
      <c r="K160" s="493" t="str">
        <f>IF(H160="","",IF($I$38=Calculations!$O$6,IF('B. WasteTracking'!$J$38=Calculations!$O$6,(I160+J160)/H160*100,(I160/H160*100)+J160),IF('B. WasteTracking'!$J$38=Calculations!$O$6,I160+(J160/H160*100),I160+J160)))</f>
        <v/>
      </c>
      <c r="L160" s="620" t="str">
        <f t="shared" si="3"/>
        <v/>
      </c>
      <c r="M160" s="621"/>
    </row>
    <row r="161" spans="1:13" s="186" customFormat="1" x14ac:dyDescent="0.35">
      <c r="A161" s="547"/>
      <c r="B161" s="330"/>
      <c r="C161" s="331"/>
      <c r="D161" s="334"/>
      <c r="E161" s="616"/>
      <c r="F161" s="617"/>
      <c r="G161" s="250"/>
      <c r="H161" s="548"/>
      <c r="I161" s="545"/>
      <c r="J161" s="545"/>
      <c r="K161" s="493" t="str">
        <f>IF(H161="","",IF($I$38=Calculations!$O$6,IF('B. WasteTracking'!$J$38=Calculations!$O$6,(I161+J161)/H161*100,(I161/H161*100)+J161),IF('B. WasteTracking'!$J$38=Calculations!$O$6,I161+(J161/H161*100),I161+J161)))</f>
        <v/>
      </c>
      <c r="L161" s="620" t="str">
        <f t="shared" si="3"/>
        <v/>
      </c>
      <c r="M161" s="621"/>
    </row>
    <row r="162" spans="1:13" s="186" customFormat="1" x14ac:dyDescent="0.35">
      <c r="A162" s="568"/>
      <c r="B162" s="328"/>
      <c r="C162" s="329"/>
      <c r="D162" s="334"/>
      <c r="E162" s="618"/>
      <c r="F162" s="619"/>
      <c r="G162" s="288"/>
      <c r="H162" s="332"/>
      <c r="I162" s="518"/>
      <c r="J162" s="518"/>
      <c r="K162" s="493" t="str">
        <f>IF(H162="","",IF($I$38=Calculations!$O$6,IF('B. WasteTracking'!$J$38=Calculations!$O$6,(I162+J162)/H162*100,(I162/H162*100)+J162),IF('B. WasteTracking'!$J$38=Calculations!$O$6,I162+(J162/H162*100),I162+J162)))</f>
        <v/>
      </c>
      <c r="L162" s="624" t="str">
        <f t="shared" si="3"/>
        <v/>
      </c>
      <c r="M162" s="655"/>
    </row>
    <row r="163" spans="1:13" s="186" customFormat="1" x14ac:dyDescent="0.35">
      <c r="A163" s="547"/>
      <c r="B163" s="330"/>
      <c r="C163" s="331"/>
      <c r="D163" s="334"/>
      <c r="E163" s="616"/>
      <c r="F163" s="617"/>
      <c r="G163" s="250"/>
      <c r="H163" s="548"/>
      <c r="I163" s="545"/>
      <c r="J163" s="545"/>
      <c r="K163" s="493" t="str">
        <f>IF(H163="","",IF($I$38=Calculations!$O$6,IF('B. WasteTracking'!$J$38=Calculations!$O$6,(I163+J163)/H163*100,(I163/H163*100)+J163),IF('B. WasteTracking'!$J$38=Calculations!$O$6,I163+(J163/H163*100),I163+J163)))</f>
        <v/>
      </c>
      <c r="L163" s="620" t="str">
        <f t="shared" si="3"/>
        <v/>
      </c>
      <c r="M163" s="621"/>
    </row>
    <row r="164" spans="1:13" s="186" customFormat="1" x14ac:dyDescent="0.35">
      <c r="A164" s="568"/>
      <c r="B164" s="328"/>
      <c r="C164" s="329"/>
      <c r="D164" s="334"/>
      <c r="E164" s="618"/>
      <c r="F164" s="619"/>
      <c r="G164" s="288"/>
      <c r="H164" s="332"/>
      <c r="I164" s="518"/>
      <c r="J164" s="518"/>
      <c r="K164" s="493" t="str">
        <f>IF(H164="","",IF($I$38=Calculations!$O$6,IF('B. WasteTracking'!$J$38=Calculations!$O$6,(I164+J164)/H164*100,(I164/H164*100)+J164),IF('B. WasteTracking'!$J$38=Calculations!$O$6,I164+(J164/H164*100),I164+J164)))</f>
        <v/>
      </c>
      <c r="L164" s="620" t="str">
        <f t="shared" si="3"/>
        <v/>
      </c>
      <c r="M164" s="621"/>
    </row>
    <row r="165" spans="1:13" s="186" customFormat="1" ht="15" thickBot="1" x14ac:dyDescent="0.4">
      <c r="A165" s="547"/>
      <c r="B165" s="330"/>
      <c r="C165" s="331"/>
      <c r="D165" s="550"/>
      <c r="E165" s="616"/>
      <c r="F165" s="617"/>
      <c r="G165" s="250"/>
      <c r="H165" s="548"/>
      <c r="I165" s="545"/>
      <c r="J165" s="545"/>
      <c r="K165" s="493" t="str">
        <f>IF(H165="","",IF($I$38=Calculations!$O$6,IF('B. WasteTracking'!$J$38=Calculations!$O$6,(I165+J165)/H165*100,(I165/H165*100)+J165),IF('B. WasteTracking'!$J$38=Calculations!$O$6,I165+(J165/H165*100),I165+J165)))</f>
        <v/>
      </c>
      <c r="L165" s="625" t="str">
        <f t="shared" si="3"/>
        <v/>
      </c>
      <c r="M165" s="626"/>
    </row>
    <row r="166" spans="1:13" s="186" customFormat="1" ht="21" x14ac:dyDescent="0.35">
      <c r="A166" s="541" t="s">
        <v>369</v>
      </c>
      <c r="B166" s="468"/>
      <c r="C166" s="468"/>
      <c r="D166" s="468"/>
      <c r="E166" s="469"/>
      <c r="F166" s="469"/>
      <c r="G166" s="468"/>
      <c r="H166" s="469"/>
      <c r="I166" s="469"/>
      <c r="J166" s="469"/>
      <c r="K166" s="469"/>
      <c r="L166" s="469"/>
      <c r="M166" s="470"/>
    </row>
    <row r="167" spans="1:13" s="186" customFormat="1" ht="15" customHeight="1" x14ac:dyDescent="0.35">
      <c r="A167" s="542" t="s">
        <v>347</v>
      </c>
      <c r="B167" s="471"/>
      <c r="C167" s="471"/>
      <c r="D167" s="471"/>
      <c r="E167" s="471"/>
      <c r="F167" s="471"/>
      <c r="G167" s="471"/>
      <c r="H167" s="471"/>
      <c r="I167" s="471"/>
      <c r="J167" s="471"/>
      <c r="K167" s="471"/>
      <c r="L167" s="471"/>
      <c r="M167" s="472"/>
    </row>
    <row r="168" spans="1:13" s="186" customFormat="1" ht="15" x14ac:dyDescent="0.35">
      <c r="A168" s="543" t="s">
        <v>365</v>
      </c>
      <c r="B168" s="473" t="s">
        <v>34</v>
      </c>
      <c r="C168" s="474"/>
      <c r="D168" s="475"/>
      <c r="E168" s="644" t="s">
        <v>297</v>
      </c>
      <c r="F168" s="645"/>
      <c r="G168" s="43" t="s">
        <v>364</v>
      </c>
      <c r="H168" s="476" t="s">
        <v>292</v>
      </c>
      <c r="I168" s="477" t="s">
        <v>35</v>
      </c>
      <c r="J168" s="478"/>
      <c r="K168" s="479"/>
      <c r="L168" s="622" t="s">
        <v>292</v>
      </c>
      <c r="M168" s="623"/>
    </row>
    <row r="169" spans="1:13" s="186" customFormat="1" ht="15.5" x14ac:dyDescent="0.35">
      <c r="A169" s="544"/>
      <c r="B169" s="481"/>
      <c r="C169" s="482"/>
      <c r="D169" s="480"/>
      <c r="E169" s="481"/>
      <c r="F169" s="483"/>
      <c r="G169" s="484"/>
      <c r="H169" s="484" t="s">
        <v>293</v>
      </c>
      <c r="I169" s="485" t="s">
        <v>298</v>
      </c>
      <c r="J169" s="485" t="s">
        <v>7</v>
      </c>
      <c r="K169" s="486" t="s">
        <v>10</v>
      </c>
      <c r="L169" s="637" t="s">
        <v>294</v>
      </c>
      <c r="M169" s="638"/>
    </row>
    <row r="170" spans="1:13" s="186" customFormat="1" x14ac:dyDescent="0.35">
      <c r="A170" s="560"/>
      <c r="B170" s="561" t="s">
        <v>76</v>
      </c>
      <c r="C170" s="562" t="s">
        <v>387</v>
      </c>
      <c r="D170" s="562" t="s">
        <v>77</v>
      </c>
      <c r="E170" s="563" t="s">
        <v>21</v>
      </c>
      <c r="F170" s="564"/>
      <c r="G170" s="565" t="s">
        <v>367</v>
      </c>
      <c r="H170" s="566" t="str">
        <f>H137</f>
        <v>(KG)</v>
      </c>
      <c r="I170" s="566" t="str">
        <f>I137</f>
        <v>(%)</v>
      </c>
      <c r="J170" s="566" t="str">
        <f>J137</f>
        <v>(%)</v>
      </c>
      <c r="K170" s="566" t="s">
        <v>22</v>
      </c>
      <c r="L170" s="565" t="str">
        <f>H170</f>
        <v>(KG)</v>
      </c>
      <c r="M170" s="567"/>
    </row>
    <row r="171" spans="1:13" s="186" customFormat="1" ht="15" customHeight="1" x14ac:dyDescent="0.35">
      <c r="A171" s="568"/>
      <c r="B171" s="328"/>
      <c r="C171" s="329"/>
      <c r="D171" s="333"/>
      <c r="E171" s="618"/>
      <c r="F171" s="619"/>
      <c r="G171" s="288"/>
      <c r="H171" s="332"/>
      <c r="I171" s="518"/>
      <c r="J171" s="518"/>
      <c r="K171" s="493" t="str">
        <f>IF(H171="","",IF($I$38=Calculations!$O$6,IF('B. WasteTracking'!$J$38=Calculations!$O$6,(I171+J171)/H171*100,(I171/H171*100)+J171),IF('B. WasteTracking'!$J$38=Calculations!$O$6,I171+(J171/H171*100),I171+J171)))</f>
        <v/>
      </c>
      <c r="L171" s="624" t="str">
        <f t="shared" ref="L171:L198" si="4">IF($H171="","", K171*H171/100)</f>
        <v/>
      </c>
      <c r="M171" s="621"/>
    </row>
    <row r="172" spans="1:13" s="186" customFormat="1" ht="15" customHeight="1" x14ac:dyDescent="0.35">
      <c r="A172" s="547"/>
      <c r="B172" s="330"/>
      <c r="C172" s="331"/>
      <c r="D172" s="334"/>
      <c r="E172" s="616"/>
      <c r="F172" s="617"/>
      <c r="G172" s="250"/>
      <c r="H172" s="548"/>
      <c r="I172" s="545"/>
      <c r="J172" s="545"/>
      <c r="K172" s="493" t="str">
        <f>IF(H172="","",IF($I$38=Calculations!$O$6,IF('B. WasteTracking'!$J$38=Calculations!$O$6,(I172+J172)/H172*100,(I172/H172*100)+J172),IF('B. WasteTracking'!$J$38=Calculations!$O$6,I172+(J172/H172*100),I172+J172)))</f>
        <v/>
      </c>
      <c r="L172" s="620" t="str">
        <f t="shared" si="4"/>
        <v/>
      </c>
      <c r="M172" s="621"/>
    </row>
    <row r="173" spans="1:13" s="186" customFormat="1" ht="15" customHeight="1" x14ac:dyDescent="0.35">
      <c r="A173" s="568"/>
      <c r="B173" s="328"/>
      <c r="C173" s="329"/>
      <c r="D173" s="549"/>
      <c r="E173" s="618"/>
      <c r="F173" s="619"/>
      <c r="G173" s="288"/>
      <c r="H173" s="332"/>
      <c r="I173" s="518"/>
      <c r="J173" s="518"/>
      <c r="K173" s="493" t="str">
        <f>IF(H173="","",IF($I$38=Calculations!$O$6,IF('B. WasteTracking'!$J$38=Calculations!$O$6,(I173+J173)/H173*100,(I173/H173*100)+J173),IF('B. WasteTracking'!$J$38=Calculations!$O$6,I173+(J173/H173*100),I173+J173)))</f>
        <v/>
      </c>
      <c r="L173" s="620" t="str">
        <f t="shared" si="4"/>
        <v/>
      </c>
      <c r="M173" s="621"/>
    </row>
    <row r="174" spans="1:13" s="186" customFormat="1" x14ac:dyDescent="0.35">
      <c r="A174" s="547"/>
      <c r="B174" s="330"/>
      <c r="C174" s="331"/>
      <c r="D174" s="334"/>
      <c r="E174" s="616"/>
      <c r="F174" s="617"/>
      <c r="G174" s="250"/>
      <c r="H174" s="548"/>
      <c r="I174" s="545"/>
      <c r="J174" s="545"/>
      <c r="K174" s="493" t="str">
        <f>IF(H174="","",IF($I$38=Calculations!$O$6,IF('B. WasteTracking'!$J$38=Calculations!$O$6,(I174+J174)/H174*100,(I174/H174*100)+J174),IF('B. WasteTracking'!$J$38=Calculations!$O$6,I174+(J174/H174*100),I174+J174)))</f>
        <v/>
      </c>
      <c r="L174" s="620" t="str">
        <f t="shared" si="4"/>
        <v/>
      </c>
      <c r="M174" s="621"/>
    </row>
    <row r="175" spans="1:13" s="186" customFormat="1" ht="15" customHeight="1" x14ac:dyDescent="0.35">
      <c r="A175" s="568"/>
      <c r="B175" s="328"/>
      <c r="C175" s="329"/>
      <c r="D175" s="334"/>
      <c r="E175" s="618"/>
      <c r="F175" s="619"/>
      <c r="G175" s="288"/>
      <c r="H175" s="332"/>
      <c r="I175" s="518"/>
      <c r="J175" s="518"/>
      <c r="K175" s="493" t="str">
        <f>IF(H175="","",IF($I$38=Calculations!$O$6,IF('B. WasteTracking'!$J$38=Calculations!$O$6,(I175+J175)/H175*100,(I175/H175*100)+J175),IF('B. WasteTracking'!$J$38=Calculations!$O$6,I175+(J175/H175*100),I175+J175)))</f>
        <v/>
      </c>
      <c r="L175" s="620" t="str">
        <f t="shared" si="4"/>
        <v/>
      </c>
      <c r="M175" s="621"/>
    </row>
    <row r="176" spans="1:13" s="186" customFormat="1" x14ac:dyDescent="0.35">
      <c r="A176" s="547"/>
      <c r="B176" s="330"/>
      <c r="C176" s="331"/>
      <c r="D176" s="334"/>
      <c r="E176" s="616"/>
      <c r="F176" s="617"/>
      <c r="G176" s="250"/>
      <c r="H176" s="548"/>
      <c r="I176" s="545"/>
      <c r="J176" s="545"/>
      <c r="K176" s="493" t="str">
        <f>IF(H176="","",IF($I$38=Calculations!$O$6,IF('B. WasteTracking'!$J$38=Calculations!$O$6,(I176+J176)/H176*100,(I176/H176*100)+J176),IF('B. WasteTracking'!$J$38=Calculations!$O$6,I176+(J176/H176*100),I176+J176)))</f>
        <v/>
      </c>
      <c r="L176" s="620" t="str">
        <f t="shared" si="4"/>
        <v/>
      </c>
      <c r="M176" s="621"/>
    </row>
    <row r="177" spans="1:13" s="186" customFormat="1" x14ac:dyDescent="0.35">
      <c r="A177" s="568"/>
      <c r="B177" s="328"/>
      <c r="C177" s="329"/>
      <c r="D177" s="334"/>
      <c r="E177" s="618"/>
      <c r="F177" s="619"/>
      <c r="G177" s="288"/>
      <c r="H177" s="332"/>
      <c r="I177" s="518"/>
      <c r="J177" s="518"/>
      <c r="K177" s="493" t="str">
        <f>IF(H177="","",IF($I$38=Calculations!$O$6,IF('B. WasteTracking'!$J$38=Calculations!$O$6,(I177+J177)/H177*100,(I177/H177*100)+J177),IF('B. WasteTracking'!$J$38=Calculations!$O$6,I177+(J177/H177*100),I177+J177)))</f>
        <v/>
      </c>
      <c r="L177" s="620" t="str">
        <f t="shared" si="4"/>
        <v/>
      </c>
      <c r="M177" s="621"/>
    </row>
    <row r="178" spans="1:13" s="186" customFormat="1" x14ac:dyDescent="0.35">
      <c r="A178" s="547"/>
      <c r="B178" s="330"/>
      <c r="C178" s="331"/>
      <c r="D178" s="334"/>
      <c r="E178" s="616"/>
      <c r="F178" s="617"/>
      <c r="G178" s="250"/>
      <c r="H178" s="548"/>
      <c r="I178" s="545"/>
      <c r="J178" s="545"/>
      <c r="K178" s="493" t="str">
        <f>IF(H178="","",IF($I$38=Calculations!$O$6,IF('B. WasteTracking'!$J$38=Calculations!$O$6,(I178+J178)/H178*100,(I178/H178*100)+J178),IF('B. WasteTracking'!$J$38=Calculations!$O$6,I178+(J178/H178*100),I178+J178)))</f>
        <v/>
      </c>
      <c r="L178" s="620" t="str">
        <f t="shared" si="4"/>
        <v/>
      </c>
      <c r="M178" s="621"/>
    </row>
    <row r="179" spans="1:13" s="186" customFormat="1" x14ac:dyDescent="0.35">
      <c r="A179" s="568"/>
      <c r="B179" s="328"/>
      <c r="C179" s="329"/>
      <c r="D179" s="334"/>
      <c r="E179" s="618"/>
      <c r="F179" s="619"/>
      <c r="G179" s="288"/>
      <c r="H179" s="332"/>
      <c r="I179" s="518"/>
      <c r="J179" s="518"/>
      <c r="K179" s="493" t="str">
        <f>IF(H179="","",IF($I$38=Calculations!$O$6,IF('B. WasteTracking'!$J$38=Calculations!$O$6,(I179+J179)/H179*100,(I179/H179*100)+J179),IF('B. WasteTracking'!$J$38=Calculations!$O$6,I179+(J179/H179*100),I179+J179)))</f>
        <v/>
      </c>
      <c r="L179" s="620" t="str">
        <f t="shared" si="4"/>
        <v/>
      </c>
      <c r="M179" s="621"/>
    </row>
    <row r="180" spans="1:13" s="186" customFormat="1" x14ac:dyDescent="0.35">
      <c r="A180" s="547"/>
      <c r="B180" s="330"/>
      <c r="C180" s="331"/>
      <c r="D180" s="334"/>
      <c r="E180" s="616"/>
      <c r="F180" s="617"/>
      <c r="G180" s="250"/>
      <c r="H180" s="548"/>
      <c r="I180" s="545"/>
      <c r="J180" s="545"/>
      <c r="K180" s="493" t="str">
        <f>IF(H180="","",IF($I$38=Calculations!$O$6,IF('B. WasteTracking'!$J$38=Calculations!$O$6,(I180+J180)/H180*100,(I180/H180*100)+J180),IF('B. WasteTracking'!$J$38=Calculations!$O$6,I180+(J180/H180*100),I180+J180)))</f>
        <v/>
      </c>
      <c r="L180" s="620" t="str">
        <f t="shared" si="4"/>
        <v/>
      </c>
      <c r="M180" s="621"/>
    </row>
    <row r="181" spans="1:13" s="186" customFormat="1" x14ac:dyDescent="0.35">
      <c r="A181" s="568"/>
      <c r="B181" s="328"/>
      <c r="C181" s="329"/>
      <c r="D181" s="334"/>
      <c r="E181" s="618"/>
      <c r="F181" s="619"/>
      <c r="G181" s="288"/>
      <c r="H181" s="332"/>
      <c r="I181" s="518"/>
      <c r="J181" s="518"/>
      <c r="K181" s="493" t="str">
        <f>IF(H181="","",IF($I$38=Calculations!$O$6,IF('B. WasteTracking'!$J$38=Calculations!$O$6,(I181+J181)/H181*100,(I181/H181*100)+J181),IF('B. WasteTracking'!$J$38=Calculations!$O$6,I181+(J181/H181*100),I181+J181)))</f>
        <v/>
      </c>
      <c r="L181" s="620" t="str">
        <f t="shared" si="4"/>
        <v/>
      </c>
      <c r="M181" s="621"/>
    </row>
    <row r="182" spans="1:13" s="186" customFormat="1" x14ac:dyDescent="0.35">
      <c r="A182" s="547"/>
      <c r="B182" s="330"/>
      <c r="C182" s="331"/>
      <c r="D182" s="334"/>
      <c r="E182" s="616"/>
      <c r="F182" s="617"/>
      <c r="G182" s="250"/>
      <c r="H182" s="548"/>
      <c r="I182" s="545"/>
      <c r="J182" s="545"/>
      <c r="K182" s="493" t="str">
        <f>IF(H182="","",IF($I$38=Calculations!$O$6,IF('B. WasteTracking'!$J$38=Calculations!$O$6,(I182+J182)/H182*100,(I182/H182*100)+J182),IF('B. WasteTracking'!$J$38=Calculations!$O$6,I182+(J182/H182*100),I182+J182)))</f>
        <v/>
      </c>
      <c r="L182" s="620" t="str">
        <f t="shared" si="4"/>
        <v/>
      </c>
      <c r="M182" s="621"/>
    </row>
    <row r="183" spans="1:13" s="186" customFormat="1" x14ac:dyDescent="0.35">
      <c r="A183" s="568"/>
      <c r="B183" s="328"/>
      <c r="C183" s="329"/>
      <c r="D183" s="334"/>
      <c r="E183" s="618"/>
      <c r="F183" s="619"/>
      <c r="G183" s="288"/>
      <c r="H183" s="332"/>
      <c r="I183" s="518"/>
      <c r="J183" s="518"/>
      <c r="K183" s="493" t="str">
        <f>IF(H183="","",IF($I$38=Calculations!$O$6,IF('B. WasteTracking'!$J$38=Calculations!$O$6,(I183+J183)/H183*100,(I183/H183*100)+J183),IF('B. WasteTracking'!$J$38=Calculations!$O$6,I183+(J183/H183*100),I183+J183)))</f>
        <v/>
      </c>
      <c r="L183" s="620" t="str">
        <f t="shared" si="4"/>
        <v/>
      </c>
      <c r="M183" s="621"/>
    </row>
    <row r="184" spans="1:13" s="186" customFormat="1" x14ac:dyDescent="0.35">
      <c r="A184" s="547"/>
      <c r="B184" s="330"/>
      <c r="C184" s="331"/>
      <c r="D184" s="334"/>
      <c r="E184" s="616"/>
      <c r="F184" s="617"/>
      <c r="G184" s="250"/>
      <c r="H184" s="548"/>
      <c r="I184" s="545"/>
      <c r="J184" s="545"/>
      <c r="K184" s="493" t="str">
        <f>IF(H184="","",IF($I$38=Calculations!$O$6,IF('B. WasteTracking'!$J$38=Calculations!$O$6,(I184+J184)/H184*100,(I184/H184*100)+J184),IF('B. WasteTracking'!$J$38=Calculations!$O$6,I184+(J184/H184*100),I184+J184)))</f>
        <v/>
      </c>
      <c r="L184" s="620" t="str">
        <f t="shared" si="4"/>
        <v/>
      </c>
      <c r="M184" s="621"/>
    </row>
    <row r="185" spans="1:13" s="186" customFormat="1" x14ac:dyDescent="0.35">
      <c r="A185" s="568"/>
      <c r="B185" s="328"/>
      <c r="C185" s="329"/>
      <c r="D185" s="334"/>
      <c r="E185" s="618"/>
      <c r="F185" s="619"/>
      <c r="G185" s="288"/>
      <c r="H185" s="332"/>
      <c r="I185" s="518"/>
      <c r="J185" s="518"/>
      <c r="K185" s="493" t="str">
        <f>IF(H185="","",IF($I$38=Calculations!$O$6,IF('B. WasteTracking'!$J$38=Calculations!$O$6,(I185+J185)/H185*100,(I185/H185*100)+J185),IF('B. WasteTracking'!$J$38=Calculations!$O$6,I185+(J185/H185*100),I185+J185)))</f>
        <v/>
      </c>
      <c r="L185" s="620" t="str">
        <f t="shared" si="4"/>
        <v/>
      </c>
      <c r="M185" s="621"/>
    </row>
    <row r="186" spans="1:13" s="186" customFormat="1" x14ac:dyDescent="0.35">
      <c r="A186" s="547"/>
      <c r="B186" s="330"/>
      <c r="C186" s="331"/>
      <c r="D186" s="334"/>
      <c r="E186" s="616"/>
      <c r="F186" s="617"/>
      <c r="G186" s="250"/>
      <c r="H186" s="548"/>
      <c r="I186" s="545"/>
      <c r="J186" s="545"/>
      <c r="K186" s="493" t="str">
        <f>IF(H186="","",IF($I$38=Calculations!$O$6,IF('B. WasteTracking'!$J$38=Calculations!$O$6,(I186+J186)/H186*100,(I186/H186*100)+J186),IF('B. WasteTracking'!$J$38=Calculations!$O$6,I186+(J186/H186*100),I186+J186)))</f>
        <v/>
      </c>
      <c r="L186" s="620" t="str">
        <f t="shared" si="4"/>
        <v/>
      </c>
      <c r="M186" s="621"/>
    </row>
    <row r="187" spans="1:13" s="186" customFormat="1" x14ac:dyDescent="0.35">
      <c r="A187" s="568"/>
      <c r="B187" s="328"/>
      <c r="C187" s="329"/>
      <c r="D187" s="334"/>
      <c r="E187" s="618"/>
      <c r="F187" s="619"/>
      <c r="G187" s="288"/>
      <c r="H187" s="332"/>
      <c r="I187" s="518"/>
      <c r="J187" s="518"/>
      <c r="K187" s="493" t="str">
        <f>IF(H187="","",IF($I$38=Calculations!$O$6,IF('B. WasteTracking'!$J$38=Calculations!$O$6,(I187+J187)/H187*100,(I187/H187*100)+J187),IF('B. WasteTracking'!$J$38=Calculations!$O$6,I187+(J187/H187*100),I187+J187)))</f>
        <v/>
      </c>
      <c r="L187" s="620" t="str">
        <f t="shared" si="4"/>
        <v/>
      </c>
      <c r="M187" s="621"/>
    </row>
    <row r="188" spans="1:13" s="186" customFormat="1" x14ac:dyDescent="0.35">
      <c r="A188" s="547"/>
      <c r="B188" s="330"/>
      <c r="C188" s="331"/>
      <c r="D188" s="334"/>
      <c r="E188" s="616"/>
      <c r="F188" s="617"/>
      <c r="G188" s="250"/>
      <c r="H188" s="548"/>
      <c r="I188" s="545"/>
      <c r="J188" s="545"/>
      <c r="K188" s="493" t="str">
        <f>IF(H188="","",IF($I$38=Calculations!$O$6,IF('B. WasteTracking'!$J$38=Calculations!$O$6,(I188+J188)/H188*100,(I188/H188*100)+J188),IF('B. WasteTracking'!$J$38=Calculations!$O$6,I188+(J188/H188*100),I188+J188)))</f>
        <v/>
      </c>
      <c r="L188" s="620" t="str">
        <f t="shared" si="4"/>
        <v/>
      </c>
      <c r="M188" s="621"/>
    </row>
    <row r="189" spans="1:13" s="186" customFormat="1" x14ac:dyDescent="0.35">
      <c r="A189" s="568"/>
      <c r="B189" s="328"/>
      <c r="C189" s="329"/>
      <c r="D189" s="334"/>
      <c r="E189" s="618"/>
      <c r="F189" s="619"/>
      <c r="G189" s="288"/>
      <c r="H189" s="332"/>
      <c r="I189" s="518"/>
      <c r="J189" s="518"/>
      <c r="K189" s="493" t="str">
        <f>IF(H189="","",IF($I$38=Calculations!$O$6,IF('B. WasteTracking'!$J$38=Calculations!$O$6,(I189+J189)/H189*100,(I189/H189*100)+J189),IF('B. WasteTracking'!$J$38=Calculations!$O$6,I189+(J189/H189*100),I189+J189)))</f>
        <v/>
      </c>
      <c r="L189" s="620" t="str">
        <f t="shared" si="4"/>
        <v/>
      </c>
      <c r="M189" s="621"/>
    </row>
    <row r="190" spans="1:13" s="186" customFormat="1" x14ac:dyDescent="0.35">
      <c r="A190" s="547"/>
      <c r="B190" s="330"/>
      <c r="C190" s="331"/>
      <c r="D190" s="334"/>
      <c r="E190" s="616"/>
      <c r="F190" s="617"/>
      <c r="G190" s="250"/>
      <c r="H190" s="548"/>
      <c r="I190" s="545"/>
      <c r="J190" s="545"/>
      <c r="K190" s="493" t="str">
        <f>IF(H190="","",IF($I$38=Calculations!$O$6,IF('B. WasteTracking'!$J$38=Calculations!$O$6,(I190+J190)/H190*100,(I190/H190*100)+J190),IF('B. WasteTracking'!$J$38=Calculations!$O$6,I190+(J190/H190*100),I190+J190)))</f>
        <v/>
      </c>
      <c r="L190" s="620" t="str">
        <f t="shared" si="4"/>
        <v/>
      </c>
      <c r="M190" s="621"/>
    </row>
    <row r="191" spans="1:13" s="186" customFormat="1" x14ac:dyDescent="0.35">
      <c r="A191" s="568"/>
      <c r="B191" s="328"/>
      <c r="C191" s="329"/>
      <c r="D191" s="334"/>
      <c r="E191" s="618"/>
      <c r="F191" s="619"/>
      <c r="G191" s="288"/>
      <c r="H191" s="332"/>
      <c r="I191" s="518"/>
      <c r="J191" s="518"/>
      <c r="K191" s="493" t="str">
        <f>IF(H191="","",IF($I$38=Calculations!$O$6,IF('B. WasteTracking'!$J$38=Calculations!$O$6,(I191+J191)/H191*100,(I191/H191*100)+J191),IF('B. WasteTracking'!$J$38=Calculations!$O$6,I191+(J191/H191*100),I191+J191)))</f>
        <v/>
      </c>
      <c r="L191" s="620" t="str">
        <f t="shared" si="4"/>
        <v/>
      </c>
      <c r="M191" s="621"/>
    </row>
    <row r="192" spans="1:13" s="186" customFormat="1" x14ac:dyDescent="0.35">
      <c r="A192" s="547"/>
      <c r="B192" s="330"/>
      <c r="C192" s="331"/>
      <c r="D192" s="334"/>
      <c r="E192" s="616"/>
      <c r="F192" s="617"/>
      <c r="G192" s="250"/>
      <c r="H192" s="548"/>
      <c r="I192" s="545"/>
      <c r="J192" s="545"/>
      <c r="K192" s="493" t="str">
        <f>IF(H192="","",IF($I$38=Calculations!$O$6,IF('B. WasteTracking'!$J$38=Calculations!$O$6,(I192+J192)/H192*100,(I192/H192*100)+J192),IF('B. WasteTracking'!$J$38=Calculations!$O$6,I192+(J192/H192*100),I192+J192)))</f>
        <v/>
      </c>
      <c r="L192" s="620" t="str">
        <f t="shared" si="4"/>
        <v/>
      </c>
      <c r="M192" s="621"/>
    </row>
    <row r="193" spans="1:13" s="186" customFormat="1" x14ac:dyDescent="0.35">
      <c r="A193" s="568"/>
      <c r="B193" s="328"/>
      <c r="C193" s="329"/>
      <c r="D193" s="334"/>
      <c r="E193" s="618"/>
      <c r="F193" s="619"/>
      <c r="G193" s="288"/>
      <c r="H193" s="332"/>
      <c r="I193" s="518"/>
      <c r="J193" s="518"/>
      <c r="K193" s="493" t="str">
        <f>IF(H193="","",IF($I$38=Calculations!$O$6,IF('B. WasteTracking'!$J$38=Calculations!$O$6,(I193+J193)/H193*100,(I193/H193*100)+J193),IF('B. WasteTracking'!$J$38=Calculations!$O$6,I193+(J193/H193*100),I193+J193)))</f>
        <v/>
      </c>
      <c r="L193" s="620" t="str">
        <f t="shared" si="4"/>
        <v/>
      </c>
      <c r="M193" s="621"/>
    </row>
    <row r="194" spans="1:13" s="186" customFormat="1" x14ac:dyDescent="0.35">
      <c r="A194" s="547"/>
      <c r="B194" s="330"/>
      <c r="C194" s="331"/>
      <c r="D194" s="334"/>
      <c r="E194" s="616"/>
      <c r="F194" s="617"/>
      <c r="G194" s="250"/>
      <c r="H194" s="548"/>
      <c r="I194" s="545"/>
      <c r="J194" s="545"/>
      <c r="K194" s="493" t="str">
        <f>IF(H194="","",IF($I$38=Calculations!$O$6,IF('B. WasteTracking'!$J$38=Calculations!$O$6,(I194+J194)/H194*100,(I194/H194*100)+J194),IF('B. WasteTracking'!$J$38=Calculations!$O$6,I194+(J194/H194*100),I194+J194)))</f>
        <v/>
      </c>
      <c r="L194" s="620" t="str">
        <f t="shared" si="4"/>
        <v/>
      </c>
      <c r="M194" s="621"/>
    </row>
    <row r="195" spans="1:13" s="186" customFormat="1" x14ac:dyDescent="0.35">
      <c r="A195" s="568"/>
      <c r="B195" s="328"/>
      <c r="C195" s="329"/>
      <c r="D195" s="334"/>
      <c r="E195" s="618"/>
      <c r="F195" s="619"/>
      <c r="G195" s="288"/>
      <c r="H195" s="332"/>
      <c r="I195" s="518"/>
      <c r="J195" s="518"/>
      <c r="K195" s="493" t="str">
        <f>IF(H195="","",IF($I$38=Calculations!$O$6,IF('B. WasteTracking'!$J$38=Calculations!$O$6,(I195+J195)/H195*100,(I195/H195*100)+J195),IF('B. WasteTracking'!$J$38=Calculations!$O$6,I195+(J195/H195*100),I195+J195)))</f>
        <v/>
      </c>
      <c r="L195" s="624" t="str">
        <f t="shared" si="4"/>
        <v/>
      </c>
      <c r="M195" s="655"/>
    </row>
    <row r="196" spans="1:13" s="186" customFormat="1" x14ac:dyDescent="0.35">
      <c r="A196" s="547"/>
      <c r="B196" s="330"/>
      <c r="C196" s="331"/>
      <c r="D196" s="334"/>
      <c r="E196" s="616"/>
      <c r="F196" s="617"/>
      <c r="G196" s="250"/>
      <c r="H196" s="548"/>
      <c r="I196" s="545"/>
      <c r="J196" s="545"/>
      <c r="K196" s="493" t="str">
        <f>IF(H196="","",IF($I$38=Calculations!$O$6,IF('B. WasteTracking'!$J$38=Calculations!$O$6,(I196+J196)/H196*100,(I196/H196*100)+J196),IF('B. WasteTracking'!$J$38=Calculations!$O$6,I196+(J196/H196*100),I196+J196)))</f>
        <v/>
      </c>
      <c r="L196" s="620" t="str">
        <f t="shared" si="4"/>
        <v/>
      </c>
      <c r="M196" s="621"/>
    </row>
    <row r="197" spans="1:13" s="186" customFormat="1" x14ac:dyDescent="0.35">
      <c r="A197" s="568"/>
      <c r="B197" s="328"/>
      <c r="C197" s="329"/>
      <c r="D197" s="334"/>
      <c r="E197" s="618"/>
      <c r="F197" s="619"/>
      <c r="G197" s="288"/>
      <c r="H197" s="332"/>
      <c r="I197" s="518"/>
      <c r="J197" s="518"/>
      <c r="K197" s="493" t="str">
        <f>IF(H197="","",IF($I$38=Calculations!$O$6,IF('B. WasteTracking'!$J$38=Calculations!$O$6,(I197+J197)/H197*100,(I197/H197*100)+J197),IF('B. WasteTracking'!$J$38=Calculations!$O$6,I197+(J197/H197*100),I197+J197)))</f>
        <v/>
      </c>
      <c r="L197" s="620" t="str">
        <f t="shared" si="4"/>
        <v/>
      </c>
      <c r="M197" s="621"/>
    </row>
    <row r="198" spans="1:13" s="186" customFormat="1" ht="15" thickBot="1" x14ac:dyDescent="0.4">
      <c r="A198" s="547"/>
      <c r="B198" s="330"/>
      <c r="C198" s="331"/>
      <c r="D198" s="550"/>
      <c r="E198" s="616"/>
      <c r="F198" s="617"/>
      <c r="G198" s="250"/>
      <c r="H198" s="548"/>
      <c r="I198" s="545"/>
      <c r="J198" s="545"/>
      <c r="K198" s="493" t="str">
        <f>IF(H198="","",IF($I$38=Calculations!$O$6,IF('B. WasteTracking'!$J$38=Calculations!$O$6,(I198+J198)/H198*100,(I198/H198*100)+J198),IF('B. WasteTracking'!$J$38=Calculations!$O$6,I198+(J198/H198*100),I198+J198)))</f>
        <v/>
      </c>
      <c r="L198" s="625" t="str">
        <f t="shared" si="4"/>
        <v/>
      </c>
      <c r="M198" s="626"/>
    </row>
    <row r="199" spans="1:13" s="186" customFormat="1" ht="21" x14ac:dyDescent="0.35">
      <c r="A199" s="541" t="s">
        <v>369</v>
      </c>
      <c r="B199" s="468"/>
      <c r="C199" s="468"/>
      <c r="D199" s="468"/>
      <c r="E199" s="469"/>
      <c r="F199" s="469"/>
      <c r="G199" s="468"/>
      <c r="H199" s="469"/>
      <c r="I199" s="469"/>
      <c r="J199" s="469"/>
      <c r="K199" s="469"/>
      <c r="L199" s="469"/>
      <c r="M199" s="470"/>
    </row>
    <row r="200" spans="1:13" s="186" customFormat="1" ht="15" customHeight="1" x14ac:dyDescent="0.35">
      <c r="A200" s="542" t="s">
        <v>347</v>
      </c>
      <c r="B200" s="471"/>
      <c r="C200" s="471"/>
      <c r="D200" s="471"/>
      <c r="E200" s="471"/>
      <c r="F200" s="471"/>
      <c r="G200" s="471"/>
      <c r="H200" s="471"/>
      <c r="I200" s="471"/>
      <c r="J200" s="471"/>
      <c r="K200" s="471"/>
      <c r="L200" s="471"/>
      <c r="M200" s="472"/>
    </row>
    <row r="201" spans="1:13" s="186" customFormat="1" ht="15" customHeight="1" x14ac:dyDescent="0.35">
      <c r="A201" s="543" t="s">
        <v>365</v>
      </c>
      <c r="B201" s="473" t="s">
        <v>34</v>
      </c>
      <c r="C201" s="474"/>
      <c r="D201" s="475"/>
      <c r="E201" s="644" t="s">
        <v>297</v>
      </c>
      <c r="F201" s="645"/>
      <c r="G201" s="43" t="s">
        <v>364</v>
      </c>
      <c r="H201" s="476" t="s">
        <v>292</v>
      </c>
      <c r="I201" s="477" t="s">
        <v>35</v>
      </c>
      <c r="J201" s="478"/>
      <c r="K201" s="479"/>
      <c r="L201" s="622" t="s">
        <v>292</v>
      </c>
      <c r="M201" s="623"/>
    </row>
    <row r="202" spans="1:13" s="186" customFormat="1" ht="15.5" x14ac:dyDescent="0.35">
      <c r="A202" s="544"/>
      <c r="B202" s="481"/>
      <c r="C202" s="482"/>
      <c r="D202" s="480"/>
      <c r="E202" s="481"/>
      <c r="F202" s="483"/>
      <c r="G202" s="484"/>
      <c r="H202" s="484" t="s">
        <v>293</v>
      </c>
      <c r="I202" s="485" t="s">
        <v>298</v>
      </c>
      <c r="J202" s="485" t="s">
        <v>7</v>
      </c>
      <c r="K202" s="486" t="s">
        <v>10</v>
      </c>
      <c r="L202" s="637" t="s">
        <v>294</v>
      </c>
      <c r="M202" s="638"/>
    </row>
    <row r="203" spans="1:13" s="186" customFormat="1" x14ac:dyDescent="0.35">
      <c r="A203" s="560"/>
      <c r="B203" s="561" t="s">
        <v>76</v>
      </c>
      <c r="C203" s="562" t="s">
        <v>387</v>
      </c>
      <c r="D203" s="562" t="s">
        <v>77</v>
      </c>
      <c r="E203" s="563" t="s">
        <v>21</v>
      </c>
      <c r="F203" s="564"/>
      <c r="G203" s="565" t="s">
        <v>367</v>
      </c>
      <c r="H203" s="566" t="str">
        <f>H170</f>
        <v>(KG)</v>
      </c>
      <c r="I203" s="566" t="str">
        <f>I170</f>
        <v>(%)</v>
      </c>
      <c r="J203" s="566" t="str">
        <f>J170</f>
        <v>(%)</v>
      </c>
      <c r="K203" s="566" t="s">
        <v>22</v>
      </c>
      <c r="L203" s="565" t="str">
        <f>H203</f>
        <v>(KG)</v>
      </c>
      <c r="M203" s="567"/>
    </row>
    <row r="204" spans="1:13" s="186" customFormat="1" x14ac:dyDescent="0.35">
      <c r="A204" s="568"/>
      <c r="B204" s="328"/>
      <c r="C204" s="329"/>
      <c r="D204" s="333"/>
      <c r="E204" s="618"/>
      <c r="F204" s="619"/>
      <c r="G204" s="288"/>
      <c r="H204" s="332"/>
      <c r="I204" s="518"/>
      <c r="J204" s="518"/>
      <c r="K204" s="493" t="str">
        <f>IF(H204="","",IF($I$38=Calculations!$O$6,IF('B. WasteTracking'!$J$38=Calculations!$O$6,(I204+J204)/H204*100,(I204/H204*100)+J204),IF('B. WasteTracking'!$J$38=Calculations!$O$6,I204+(J204/H204*100),I204+J204)))</f>
        <v/>
      </c>
      <c r="L204" s="624" t="str">
        <f t="shared" ref="L204:L231" si="5">IF($H204="","", K204*H204/100)</f>
        <v/>
      </c>
      <c r="M204" s="621"/>
    </row>
    <row r="205" spans="1:13" s="186" customFormat="1" ht="15" customHeight="1" x14ac:dyDescent="0.35">
      <c r="A205" s="547"/>
      <c r="B205" s="330"/>
      <c r="C205" s="331"/>
      <c r="D205" s="334"/>
      <c r="E205" s="616"/>
      <c r="F205" s="617"/>
      <c r="G205" s="250"/>
      <c r="H205" s="548"/>
      <c r="I205" s="545"/>
      <c r="J205" s="545"/>
      <c r="K205" s="493" t="str">
        <f>IF(H205="","",IF($I$38=Calculations!$O$6,IF('B. WasteTracking'!$J$38=Calculations!$O$6,(I205+J205)/H205*100,(I205/H205*100)+J205),IF('B. WasteTracking'!$J$38=Calculations!$O$6,I205+(J205/H205*100),I205+J205)))</f>
        <v/>
      </c>
      <c r="L205" s="620" t="str">
        <f t="shared" si="5"/>
        <v/>
      </c>
      <c r="M205" s="621"/>
    </row>
    <row r="206" spans="1:13" s="186" customFormat="1" ht="15" customHeight="1" x14ac:dyDescent="0.35">
      <c r="A206" s="568"/>
      <c r="B206" s="328"/>
      <c r="C206" s="329"/>
      <c r="D206" s="549"/>
      <c r="E206" s="618"/>
      <c r="F206" s="619"/>
      <c r="G206" s="288"/>
      <c r="H206" s="332"/>
      <c r="I206" s="518"/>
      <c r="J206" s="518"/>
      <c r="K206" s="493" t="str">
        <f>IF(H206="","",IF($I$38=Calculations!$O$6,IF('B. WasteTracking'!$J$38=Calculations!$O$6,(I206+J206)/H206*100,(I206/H206*100)+J206),IF('B. WasteTracking'!$J$38=Calculations!$O$6,I206+(J206/H206*100),I206+J206)))</f>
        <v/>
      </c>
      <c r="L206" s="620" t="str">
        <f t="shared" si="5"/>
        <v/>
      </c>
      <c r="M206" s="621"/>
    </row>
    <row r="207" spans="1:13" s="186" customFormat="1" x14ac:dyDescent="0.35">
      <c r="A207" s="547"/>
      <c r="B207" s="330"/>
      <c r="C207" s="331"/>
      <c r="D207" s="334"/>
      <c r="E207" s="616"/>
      <c r="F207" s="617"/>
      <c r="G207" s="250"/>
      <c r="H207" s="548"/>
      <c r="I207" s="545"/>
      <c r="J207" s="545"/>
      <c r="K207" s="493" t="str">
        <f>IF(H207="","",IF($I$38=Calculations!$O$6,IF('B. WasteTracking'!$J$38=Calculations!$O$6,(I207+J207)/H207*100,(I207/H207*100)+J207),IF('B. WasteTracking'!$J$38=Calculations!$O$6,I207+(J207/H207*100),I207+J207)))</f>
        <v/>
      </c>
      <c r="L207" s="620" t="str">
        <f t="shared" si="5"/>
        <v/>
      </c>
      <c r="M207" s="621"/>
    </row>
    <row r="208" spans="1:13" s="186" customFormat="1" ht="15" customHeight="1" x14ac:dyDescent="0.35">
      <c r="A208" s="568"/>
      <c r="B208" s="328"/>
      <c r="C208" s="329"/>
      <c r="D208" s="334"/>
      <c r="E208" s="618"/>
      <c r="F208" s="619"/>
      <c r="G208" s="288"/>
      <c r="H208" s="332"/>
      <c r="I208" s="518"/>
      <c r="J208" s="518"/>
      <c r="K208" s="493" t="str">
        <f>IF(H208="","",IF($I$38=Calculations!$O$6,IF('B. WasteTracking'!$J$38=Calculations!$O$6,(I208+J208)/H208*100,(I208/H208*100)+J208),IF('B. WasteTracking'!$J$38=Calculations!$O$6,I208+(J208/H208*100),I208+J208)))</f>
        <v/>
      </c>
      <c r="L208" s="620" t="str">
        <f t="shared" si="5"/>
        <v/>
      </c>
      <c r="M208" s="621"/>
    </row>
    <row r="209" spans="1:13" s="186" customFormat="1" x14ac:dyDescent="0.35">
      <c r="A209" s="547"/>
      <c r="B209" s="330"/>
      <c r="C209" s="331"/>
      <c r="D209" s="334"/>
      <c r="E209" s="616"/>
      <c r="F209" s="617"/>
      <c r="G209" s="250"/>
      <c r="H209" s="548"/>
      <c r="I209" s="545"/>
      <c r="J209" s="545"/>
      <c r="K209" s="493" t="str">
        <f>IF(H209="","",IF($I$38=Calculations!$O$6,IF('B. WasteTracking'!$J$38=Calculations!$O$6,(I209+J209)/H209*100,(I209/H209*100)+J209),IF('B. WasteTracking'!$J$38=Calculations!$O$6,I209+(J209/H209*100),I209+J209)))</f>
        <v/>
      </c>
      <c r="L209" s="620" t="str">
        <f t="shared" si="5"/>
        <v/>
      </c>
      <c r="M209" s="621"/>
    </row>
    <row r="210" spans="1:13" s="186" customFormat="1" ht="15" customHeight="1" x14ac:dyDescent="0.35">
      <c r="A210" s="568"/>
      <c r="B210" s="328"/>
      <c r="C210" s="329"/>
      <c r="D210" s="334"/>
      <c r="E210" s="618"/>
      <c r="F210" s="619"/>
      <c r="G210" s="288"/>
      <c r="H210" s="332"/>
      <c r="I210" s="518"/>
      <c r="J210" s="518"/>
      <c r="K210" s="493" t="str">
        <f>IF(H210="","",IF($I$38=Calculations!$O$6,IF('B. WasteTracking'!$J$38=Calculations!$O$6,(I210+J210)/H210*100,(I210/H210*100)+J210),IF('B. WasteTracking'!$J$38=Calculations!$O$6,I210+(J210/H210*100),I210+J210)))</f>
        <v/>
      </c>
      <c r="L210" s="620" t="str">
        <f t="shared" si="5"/>
        <v/>
      </c>
      <c r="M210" s="621"/>
    </row>
    <row r="211" spans="1:13" s="186" customFormat="1" x14ac:dyDescent="0.35">
      <c r="A211" s="547"/>
      <c r="B211" s="330"/>
      <c r="C211" s="331"/>
      <c r="D211" s="334"/>
      <c r="E211" s="616"/>
      <c r="F211" s="617"/>
      <c r="G211" s="250"/>
      <c r="H211" s="548"/>
      <c r="I211" s="545"/>
      <c r="J211" s="545"/>
      <c r="K211" s="493" t="str">
        <f>IF(H211="","",IF($I$38=Calculations!$O$6,IF('B. WasteTracking'!$J$38=Calculations!$O$6,(I211+J211)/H211*100,(I211/H211*100)+J211),IF('B. WasteTracking'!$J$38=Calculations!$O$6,I211+(J211/H211*100),I211+J211)))</f>
        <v/>
      </c>
      <c r="L211" s="620" t="str">
        <f t="shared" si="5"/>
        <v/>
      </c>
      <c r="M211" s="621"/>
    </row>
    <row r="212" spans="1:13" s="186" customFormat="1" x14ac:dyDescent="0.35">
      <c r="A212" s="568"/>
      <c r="B212" s="328"/>
      <c r="C212" s="329"/>
      <c r="D212" s="334"/>
      <c r="E212" s="618"/>
      <c r="F212" s="619"/>
      <c r="G212" s="288"/>
      <c r="H212" s="332"/>
      <c r="I212" s="518"/>
      <c r="J212" s="518"/>
      <c r="K212" s="493" t="str">
        <f>IF(H212="","",IF($I$38=Calculations!$O$6,IF('B. WasteTracking'!$J$38=Calculations!$O$6,(I212+J212)/H212*100,(I212/H212*100)+J212),IF('B. WasteTracking'!$J$38=Calculations!$O$6,I212+(J212/H212*100),I212+J212)))</f>
        <v/>
      </c>
      <c r="L212" s="620" t="str">
        <f t="shared" si="5"/>
        <v/>
      </c>
      <c r="M212" s="621"/>
    </row>
    <row r="213" spans="1:13" s="186" customFormat="1" x14ac:dyDescent="0.35">
      <c r="A213" s="547"/>
      <c r="B213" s="330"/>
      <c r="C213" s="331"/>
      <c r="D213" s="334"/>
      <c r="E213" s="616"/>
      <c r="F213" s="617"/>
      <c r="G213" s="250"/>
      <c r="H213" s="548"/>
      <c r="I213" s="545"/>
      <c r="J213" s="545"/>
      <c r="K213" s="493" t="str">
        <f>IF(H213="","",IF($I$38=Calculations!$O$6,IF('B. WasteTracking'!$J$38=Calculations!$O$6,(I213+J213)/H213*100,(I213/H213*100)+J213),IF('B. WasteTracking'!$J$38=Calculations!$O$6,I213+(J213/H213*100),I213+J213)))</f>
        <v/>
      </c>
      <c r="L213" s="620" t="str">
        <f t="shared" si="5"/>
        <v/>
      </c>
      <c r="M213" s="621"/>
    </row>
    <row r="214" spans="1:13" s="186" customFormat="1" x14ac:dyDescent="0.35">
      <c r="A214" s="568"/>
      <c r="B214" s="328"/>
      <c r="C214" s="329"/>
      <c r="D214" s="334"/>
      <c r="E214" s="618"/>
      <c r="F214" s="619"/>
      <c r="G214" s="288"/>
      <c r="H214" s="332"/>
      <c r="I214" s="518"/>
      <c r="J214" s="518"/>
      <c r="K214" s="493" t="str">
        <f>IF(H214="","",IF($I$38=Calculations!$O$6,IF('B. WasteTracking'!$J$38=Calculations!$O$6,(I214+J214)/H214*100,(I214/H214*100)+J214),IF('B. WasteTracking'!$J$38=Calculations!$O$6,I214+(J214/H214*100),I214+J214)))</f>
        <v/>
      </c>
      <c r="L214" s="620" t="str">
        <f t="shared" si="5"/>
        <v/>
      </c>
      <c r="M214" s="621"/>
    </row>
    <row r="215" spans="1:13" s="186" customFormat="1" x14ac:dyDescent="0.35">
      <c r="A215" s="547"/>
      <c r="B215" s="330"/>
      <c r="C215" s="331"/>
      <c r="D215" s="334"/>
      <c r="E215" s="616"/>
      <c r="F215" s="617"/>
      <c r="G215" s="250"/>
      <c r="H215" s="548"/>
      <c r="I215" s="545"/>
      <c r="J215" s="545"/>
      <c r="K215" s="493" t="str">
        <f>IF(H215="","",IF($I$38=Calculations!$O$6,IF('B. WasteTracking'!$J$38=Calculations!$O$6,(I215+J215)/H215*100,(I215/H215*100)+J215),IF('B. WasteTracking'!$J$38=Calculations!$O$6,I215+(J215/H215*100),I215+J215)))</f>
        <v/>
      </c>
      <c r="L215" s="620" t="str">
        <f t="shared" si="5"/>
        <v/>
      </c>
      <c r="M215" s="621"/>
    </row>
    <row r="216" spans="1:13" s="186" customFormat="1" x14ac:dyDescent="0.35">
      <c r="A216" s="568"/>
      <c r="B216" s="328"/>
      <c r="C216" s="329"/>
      <c r="D216" s="334"/>
      <c r="E216" s="618"/>
      <c r="F216" s="619"/>
      <c r="G216" s="288"/>
      <c r="H216" s="332"/>
      <c r="I216" s="518"/>
      <c r="J216" s="518"/>
      <c r="K216" s="493" t="str">
        <f>IF(H216="","",IF($I$38=Calculations!$O$6,IF('B. WasteTracking'!$J$38=Calculations!$O$6,(I216+J216)/H216*100,(I216/H216*100)+J216),IF('B. WasteTracking'!$J$38=Calculations!$O$6,I216+(J216/H216*100),I216+J216)))</f>
        <v/>
      </c>
      <c r="L216" s="620" t="str">
        <f t="shared" si="5"/>
        <v/>
      </c>
      <c r="M216" s="621"/>
    </row>
    <row r="217" spans="1:13" s="186" customFormat="1" x14ac:dyDescent="0.35">
      <c r="A217" s="547"/>
      <c r="B217" s="330"/>
      <c r="C217" s="331"/>
      <c r="D217" s="334"/>
      <c r="E217" s="616"/>
      <c r="F217" s="617"/>
      <c r="G217" s="250"/>
      <c r="H217" s="548"/>
      <c r="I217" s="545"/>
      <c r="J217" s="545"/>
      <c r="K217" s="493" t="str">
        <f>IF(H217="","",IF($I$38=Calculations!$O$6,IF('B. WasteTracking'!$J$38=Calculations!$O$6,(I217+J217)/H217*100,(I217/H217*100)+J217),IF('B. WasteTracking'!$J$38=Calculations!$O$6,I217+(J217/H217*100),I217+J217)))</f>
        <v/>
      </c>
      <c r="L217" s="620" t="str">
        <f t="shared" si="5"/>
        <v/>
      </c>
      <c r="M217" s="621"/>
    </row>
    <row r="218" spans="1:13" s="186" customFormat="1" x14ac:dyDescent="0.35">
      <c r="A218" s="568"/>
      <c r="B218" s="328"/>
      <c r="C218" s="329"/>
      <c r="D218" s="334"/>
      <c r="E218" s="618"/>
      <c r="F218" s="619"/>
      <c r="G218" s="288"/>
      <c r="H218" s="332"/>
      <c r="I218" s="518"/>
      <c r="J218" s="518"/>
      <c r="K218" s="493" t="str">
        <f>IF(H218="","",IF($I$38=Calculations!$O$6,IF('B. WasteTracking'!$J$38=Calculations!$O$6,(I218+J218)/H218*100,(I218/H218*100)+J218),IF('B. WasteTracking'!$J$38=Calculations!$O$6,I218+(J218/H218*100),I218+J218)))</f>
        <v/>
      </c>
      <c r="L218" s="620" t="str">
        <f t="shared" si="5"/>
        <v/>
      </c>
      <c r="M218" s="621"/>
    </row>
    <row r="219" spans="1:13" s="186" customFormat="1" x14ac:dyDescent="0.35">
      <c r="A219" s="547"/>
      <c r="B219" s="330"/>
      <c r="C219" s="331"/>
      <c r="D219" s="334"/>
      <c r="E219" s="616"/>
      <c r="F219" s="617"/>
      <c r="G219" s="250"/>
      <c r="H219" s="548"/>
      <c r="I219" s="545"/>
      <c r="J219" s="545"/>
      <c r="K219" s="493" t="str">
        <f>IF(H219="","",IF($I$38=Calculations!$O$6,IF('B. WasteTracking'!$J$38=Calculations!$O$6,(I219+J219)/H219*100,(I219/H219*100)+J219),IF('B. WasteTracking'!$J$38=Calculations!$O$6,I219+(J219/H219*100),I219+J219)))</f>
        <v/>
      </c>
      <c r="L219" s="620" t="str">
        <f t="shared" si="5"/>
        <v/>
      </c>
      <c r="M219" s="621"/>
    </row>
    <row r="220" spans="1:13" s="186" customFormat="1" x14ac:dyDescent="0.35">
      <c r="A220" s="568"/>
      <c r="B220" s="328"/>
      <c r="C220" s="329"/>
      <c r="D220" s="334"/>
      <c r="E220" s="618"/>
      <c r="F220" s="619"/>
      <c r="G220" s="288"/>
      <c r="H220" s="332"/>
      <c r="I220" s="518"/>
      <c r="J220" s="518"/>
      <c r="K220" s="493" t="str">
        <f>IF(H220="","",IF($I$38=Calculations!$O$6,IF('B. WasteTracking'!$J$38=Calculations!$O$6,(I220+J220)/H220*100,(I220/H220*100)+J220),IF('B. WasteTracking'!$J$38=Calculations!$O$6,I220+(J220/H220*100),I220+J220)))</f>
        <v/>
      </c>
      <c r="L220" s="620" t="str">
        <f t="shared" si="5"/>
        <v/>
      </c>
      <c r="M220" s="621"/>
    </row>
    <row r="221" spans="1:13" s="186" customFormat="1" x14ac:dyDescent="0.35">
      <c r="A221" s="547"/>
      <c r="B221" s="330"/>
      <c r="C221" s="331"/>
      <c r="D221" s="334"/>
      <c r="E221" s="616"/>
      <c r="F221" s="617"/>
      <c r="G221" s="250"/>
      <c r="H221" s="548"/>
      <c r="I221" s="545"/>
      <c r="J221" s="545"/>
      <c r="K221" s="493" t="str">
        <f>IF(H221="","",IF($I$38=Calculations!$O$6,IF('B. WasteTracking'!$J$38=Calculations!$O$6,(I221+J221)/H221*100,(I221/H221*100)+J221),IF('B. WasteTracking'!$J$38=Calculations!$O$6,I221+(J221/H221*100),I221+J221)))</f>
        <v/>
      </c>
      <c r="L221" s="620" t="str">
        <f t="shared" si="5"/>
        <v/>
      </c>
      <c r="M221" s="621"/>
    </row>
    <row r="222" spans="1:13" s="186" customFormat="1" x14ac:dyDescent="0.35">
      <c r="A222" s="568"/>
      <c r="B222" s="328"/>
      <c r="C222" s="329"/>
      <c r="D222" s="334"/>
      <c r="E222" s="618"/>
      <c r="F222" s="619"/>
      <c r="G222" s="288"/>
      <c r="H222" s="332"/>
      <c r="I222" s="518"/>
      <c r="J222" s="518"/>
      <c r="K222" s="493" t="str">
        <f>IF(H222="","",IF($I$38=Calculations!$O$6,IF('B. WasteTracking'!$J$38=Calculations!$O$6,(I222+J222)/H222*100,(I222/H222*100)+J222),IF('B. WasteTracking'!$J$38=Calculations!$O$6,I222+(J222/H222*100),I222+J222)))</f>
        <v/>
      </c>
      <c r="L222" s="620" t="str">
        <f t="shared" si="5"/>
        <v/>
      </c>
      <c r="M222" s="621"/>
    </row>
    <row r="223" spans="1:13" s="186" customFormat="1" x14ac:dyDescent="0.35">
      <c r="A223" s="547"/>
      <c r="B223" s="330"/>
      <c r="C223" s="331"/>
      <c r="D223" s="334"/>
      <c r="E223" s="616"/>
      <c r="F223" s="617"/>
      <c r="G223" s="250"/>
      <c r="H223" s="548"/>
      <c r="I223" s="545"/>
      <c r="J223" s="545"/>
      <c r="K223" s="493" t="str">
        <f>IF(H223="","",IF($I$38=Calculations!$O$6,IF('B. WasteTracking'!$J$38=Calculations!$O$6,(I223+J223)/H223*100,(I223/H223*100)+J223),IF('B. WasteTracking'!$J$38=Calculations!$O$6,I223+(J223/H223*100),I223+J223)))</f>
        <v/>
      </c>
      <c r="L223" s="620" t="str">
        <f t="shared" si="5"/>
        <v/>
      </c>
      <c r="M223" s="621"/>
    </row>
    <row r="224" spans="1:13" s="186" customFormat="1" x14ac:dyDescent="0.35">
      <c r="A224" s="568"/>
      <c r="B224" s="328"/>
      <c r="C224" s="329"/>
      <c r="D224" s="334"/>
      <c r="E224" s="618"/>
      <c r="F224" s="619"/>
      <c r="G224" s="288"/>
      <c r="H224" s="332"/>
      <c r="I224" s="518"/>
      <c r="J224" s="518"/>
      <c r="K224" s="493" t="str">
        <f>IF(H224="","",IF($I$38=Calculations!$O$6,IF('B. WasteTracking'!$J$38=Calculations!$O$6,(I224+J224)/H224*100,(I224/H224*100)+J224),IF('B. WasteTracking'!$J$38=Calculations!$O$6,I224+(J224/H224*100),I224+J224)))</f>
        <v/>
      </c>
      <c r="L224" s="620" t="str">
        <f t="shared" si="5"/>
        <v/>
      </c>
      <c r="M224" s="621"/>
    </row>
    <row r="225" spans="1:13" s="186" customFormat="1" x14ac:dyDescent="0.35">
      <c r="A225" s="547"/>
      <c r="B225" s="330"/>
      <c r="C225" s="331"/>
      <c r="D225" s="334"/>
      <c r="E225" s="616"/>
      <c r="F225" s="617"/>
      <c r="G225" s="250"/>
      <c r="H225" s="548"/>
      <c r="I225" s="545"/>
      <c r="J225" s="545"/>
      <c r="K225" s="493" t="str">
        <f>IF(H225="","",IF($I$38=Calculations!$O$6,IF('B. WasteTracking'!$J$38=Calculations!$O$6,(I225+J225)/H225*100,(I225/H225*100)+J225),IF('B. WasteTracking'!$J$38=Calculations!$O$6,I225+(J225/H225*100),I225+J225)))</f>
        <v/>
      </c>
      <c r="L225" s="620" t="str">
        <f t="shared" si="5"/>
        <v/>
      </c>
      <c r="M225" s="621"/>
    </row>
    <row r="226" spans="1:13" s="186" customFormat="1" x14ac:dyDescent="0.35">
      <c r="A226" s="568"/>
      <c r="B226" s="328"/>
      <c r="C226" s="329"/>
      <c r="D226" s="334"/>
      <c r="E226" s="618"/>
      <c r="F226" s="619"/>
      <c r="G226" s="288"/>
      <c r="H226" s="332"/>
      <c r="I226" s="518"/>
      <c r="J226" s="518"/>
      <c r="K226" s="493" t="str">
        <f>IF(H226="","",IF($I$38=Calculations!$O$6,IF('B. WasteTracking'!$J$38=Calculations!$O$6,(I226+J226)/H226*100,(I226/H226*100)+J226),IF('B. WasteTracking'!$J$38=Calculations!$O$6,I226+(J226/H226*100),I226+J226)))</f>
        <v/>
      </c>
      <c r="L226" s="620" t="str">
        <f t="shared" si="5"/>
        <v/>
      </c>
      <c r="M226" s="621"/>
    </row>
    <row r="227" spans="1:13" s="186" customFormat="1" x14ac:dyDescent="0.35">
      <c r="A227" s="547"/>
      <c r="B227" s="330"/>
      <c r="C227" s="331"/>
      <c r="D227" s="334"/>
      <c r="E227" s="616"/>
      <c r="F227" s="617"/>
      <c r="G227" s="250"/>
      <c r="H227" s="548"/>
      <c r="I227" s="545"/>
      <c r="J227" s="545"/>
      <c r="K227" s="493" t="str">
        <f>IF(H227="","",IF($I$38=Calculations!$O$6,IF('B. WasteTracking'!$J$38=Calculations!$O$6,(I227+J227)/H227*100,(I227/H227*100)+J227),IF('B. WasteTracking'!$J$38=Calculations!$O$6,I227+(J227/H227*100),I227+J227)))</f>
        <v/>
      </c>
      <c r="L227" s="620" t="str">
        <f t="shared" si="5"/>
        <v/>
      </c>
      <c r="M227" s="621"/>
    </row>
    <row r="228" spans="1:13" s="186" customFormat="1" x14ac:dyDescent="0.35">
      <c r="A228" s="568"/>
      <c r="B228" s="328"/>
      <c r="C228" s="329"/>
      <c r="D228" s="334"/>
      <c r="E228" s="618"/>
      <c r="F228" s="619"/>
      <c r="G228" s="288"/>
      <c r="H228" s="332"/>
      <c r="I228" s="518"/>
      <c r="J228" s="518"/>
      <c r="K228" s="493" t="str">
        <f>IF(H228="","",IF($I$38=Calculations!$O$6,IF('B. WasteTracking'!$J$38=Calculations!$O$6,(I228+J228)/H228*100,(I228/H228*100)+J228),IF('B. WasteTracking'!$J$38=Calculations!$O$6,I228+(J228/H228*100),I228+J228)))</f>
        <v/>
      </c>
      <c r="L228" s="624" t="str">
        <f t="shared" si="5"/>
        <v/>
      </c>
      <c r="M228" s="655"/>
    </row>
    <row r="229" spans="1:13" s="186" customFormat="1" x14ac:dyDescent="0.35">
      <c r="A229" s="547"/>
      <c r="B229" s="330"/>
      <c r="C229" s="331"/>
      <c r="D229" s="334"/>
      <c r="E229" s="616"/>
      <c r="F229" s="617"/>
      <c r="G229" s="250"/>
      <c r="H229" s="548"/>
      <c r="I229" s="545"/>
      <c r="J229" s="545"/>
      <c r="K229" s="493" t="str">
        <f>IF(H229="","",IF($I$38=Calculations!$O$6,IF('B. WasteTracking'!$J$38=Calculations!$O$6,(I229+J229)/H229*100,(I229/H229*100)+J229),IF('B. WasteTracking'!$J$38=Calculations!$O$6,I229+(J229/H229*100),I229+J229)))</f>
        <v/>
      </c>
      <c r="L229" s="620" t="str">
        <f t="shared" si="5"/>
        <v/>
      </c>
      <c r="M229" s="621"/>
    </row>
    <row r="230" spans="1:13" s="186" customFormat="1" x14ac:dyDescent="0.35">
      <c r="A230" s="568"/>
      <c r="B230" s="328"/>
      <c r="C230" s="329"/>
      <c r="D230" s="334"/>
      <c r="E230" s="618"/>
      <c r="F230" s="619"/>
      <c r="G230" s="288"/>
      <c r="H230" s="332"/>
      <c r="I230" s="518"/>
      <c r="J230" s="518"/>
      <c r="K230" s="493" t="str">
        <f>IF(H230="","",IF($I$38=Calculations!$O$6,IF('B. WasteTracking'!$J$38=Calculations!$O$6,(I230+J230)/H230*100,(I230/H230*100)+J230),IF('B. WasteTracking'!$J$38=Calculations!$O$6,I230+(J230/H230*100),I230+J230)))</f>
        <v/>
      </c>
      <c r="L230" s="620" t="str">
        <f t="shared" si="5"/>
        <v/>
      </c>
      <c r="M230" s="621"/>
    </row>
    <row r="231" spans="1:13" s="186" customFormat="1" ht="15" thickBot="1" x14ac:dyDescent="0.4">
      <c r="A231" s="547"/>
      <c r="B231" s="330"/>
      <c r="C231" s="331"/>
      <c r="D231" s="550"/>
      <c r="E231" s="616"/>
      <c r="F231" s="617"/>
      <c r="G231" s="250"/>
      <c r="H231" s="548"/>
      <c r="I231" s="545"/>
      <c r="J231" s="545"/>
      <c r="K231" s="493" t="str">
        <f>IF(H231="","",IF($I$38=Calculations!$O$6,IF('B. WasteTracking'!$J$38=Calculations!$O$6,(I231+J231)/H231*100,(I231/H231*100)+J231),IF('B. WasteTracking'!$J$38=Calculations!$O$6,I231+(J231/H231*100),I231+J231)))</f>
        <v/>
      </c>
      <c r="L231" s="625" t="str">
        <f t="shared" si="5"/>
        <v/>
      </c>
      <c r="M231" s="626"/>
    </row>
    <row r="232" spans="1:13" s="186" customFormat="1" ht="21" x14ac:dyDescent="0.35">
      <c r="A232" s="541" t="s">
        <v>369</v>
      </c>
      <c r="B232" s="468"/>
      <c r="C232" s="468"/>
      <c r="D232" s="468"/>
      <c r="E232" s="469"/>
      <c r="F232" s="469"/>
      <c r="G232" s="468"/>
      <c r="H232" s="469"/>
      <c r="I232" s="469"/>
      <c r="J232" s="469"/>
      <c r="K232" s="469"/>
      <c r="L232" s="469"/>
      <c r="M232" s="470"/>
    </row>
    <row r="233" spans="1:13" s="186" customFormat="1" ht="15" customHeight="1" x14ac:dyDescent="0.35">
      <c r="A233" s="542" t="s">
        <v>347</v>
      </c>
      <c r="B233" s="471"/>
      <c r="C233" s="471"/>
      <c r="D233" s="471"/>
      <c r="E233" s="471"/>
      <c r="F233" s="471"/>
      <c r="G233" s="471"/>
      <c r="H233" s="471"/>
      <c r="I233" s="471"/>
      <c r="J233" s="471"/>
      <c r="K233" s="471"/>
      <c r="L233" s="471"/>
      <c r="M233" s="472"/>
    </row>
    <row r="234" spans="1:13" s="186" customFormat="1" ht="15" customHeight="1" x14ac:dyDescent="0.35">
      <c r="A234" s="543" t="s">
        <v>365</v>
      </c>
      <c r="B234" s="473" t="s">
        <v>34</v>
      </c>
      <c r="C234" s="474"/>
      <c r="D234" s="475"/>
      <c r="E234" s="644" t="s">
        <v>297</v>
      </c>
      <c r="F234" s="645"/>
      <c r="G234" s="43" t="s">
        <v>364</v>
      </c>
      <c r="H234" s="476" t="s">
        <v>292</v>
      </c>
      <c r="I234" s="477" t="s">
        <v>35</v>
      </c>
      <c r="J234" s="478"/>
      <c r="K234" s="479"/>
      <c r="L234" s="622" t="s">
        <v>292</v>
      </c>
      <c r="M234" s="623"/>
    </row>
    <row r="235" spans="1:13" s="186" customFormat="1" ht="15" customHeight="1" x14ac:dyDescent="0.35">
      <c r="A235" s="544"/>
      <c r="B235" s="481"/>
      <c r="C235" s="482"/>
      <c r="D235" s="480"/>
      <c r="E235" s="481"/>
      <c r="F235" s="483"/>
      <c r="G235" s="484"/>
      <c r="H235" s="484" t="s">
        <v>293</v>
      </c>
      <c r="I235" s="485" t="s">
        <v>298</v>
      </c>
      <c r="J235" s="485" t="s">
        <v>7</v>
      </c>
      <c r="K235" s="486" t="s">
        <v>10</v>
      </c>
      <c r="L235" s="637" t="s">
        <v>294</v>
      </c>
      <c r="M235" s="638"/>
    </row>
    <row r="236" spans="1:13" s="186" customFormat="1" x14ac:dyDescent="0.35">
      <c r="A236" s="560"/>
      <c r="B236" s="561" t="s">
        <v>76</v>
      </c>
      <c r="C236" s="562" t="s">
        <v>387</v>
      </c>
      <c r="D236" s="562" t="s">
        <v>77</v>
      </c>
      <c r="E236" s="563" t="s">
        <v>21</v>
      </c>
      <c r="F236" s="564"/>
      <c r="G236" s="565" t="s">
        <v>367</v>
      </c>
      <c r="H236" s="566" t="str">
        <f>H203</f>
        <v>(KG)</v>
      </c>
      <c r="I236" s="566" t="str">
        <f>I203</f>
        <v>(%)</v>
      </c>
      <c r="J236" s="566" t="str">
        <f>J203</f>
        <v>(%)</v>
      </c>
      <c r="K236" s="566" t="s">
        <v>22</v>
      </c>
      <c r="L236" s="565" t="str">
        <f>H236</f>
        <v>(KG)</v>
      </c>
      <c r="M236" s="567"/>
    </row>
    <row r="237" spans="1:13" s="186" customFormat="1" x14ac:dyDescent="0.35">
      <c r="A237" s="568"/>
      <c r="B237" s="328"/>
      <c r="C237" s="329"/>
      <c r="D237" s="333"/>
      <c r="E237" s="618"/>
      <c r="F237" s="619"/>
      <c r="G237" s="288"/>
      <c r="H237" s="332"/>
      <c r="I237" s="518"/>
      <c r="J237" s="518"/>
      <c r="K237" s="493" t="str">
        <f>IF(H237="","",IF($I$38=Calculations!$O$6,IF('B. WasteTracking'!$J$38=Calculations!$O$6,(I237+J237)/H237*100,(I237/H237*100)+J237),IF('B. WasteTracking'!$J$38=Calculations!$O$6,I237+(J237/H237*100),I237+J237)))</f>
        <v/>
      </c>
      <c r="L237" s="624" t="str">
        <f t="shared" ref="L237:L264" si="6">IF($H237="","", K237*H237/100)</f>
        <v/>
      </c>
      <c r="M237" s="621"/>
    </row>
    <row r="238" spans="1:13" s="186" customFormat="1" x14ac:dyDescent="0.35">
      <c r="A238" s="547"/>
      <c r="B238" s="330"/>
      <c r="C238" s="331"/>
      <c r="D238" s="334"/>
      <c r="E238" s="616"/>
      <c r="F238" s="617"/>
      <c r="G238" s="250"/>
      <c r="H238" s="548"/>
      <c r="I238" s="545"/>
      <c r="J238" s="545"/>
      <c r="K238" s="493" t="str">
        <f>IF(H238="","",IF($I$38=Calculations!$O$6,IF('B. WasteTracking'!$J$38=Calculations!$O$6,(I238+J238)/H238*100,(I238/H238*100)+J238),IF('B. WasteTracking'!$J$38=Calculations!$O$6,I238+(J238/H238*100),I238+J238)))</f>
        <v/>
      </c>
      <c r="L238" s="620" t="str">
        <f t="shared" si="6"/>
        <v/>
      </c>
      <c r="M238" s="621"/>
    </row>
    <row r="239" spans="1:13" s="186" customFormat="1" ht="15" customHeight="1" x14ac:dyDescent="0.35">
      <c r="A239" s="568"/>
      <c r="B239" s="328"/>
      <c r="C239" s="329"/>
      <c r="D239" s="549"/>
      <c r="E239" s="618"/>
      <c r="F239" s="619"/>
      <c r="G239" s="288"/>
      <c r="H239" s="332"/>
      <c r="I239" s="518"/>
      <c r="J239" s="518"/>
      <c r="K239" s="493" t="str">
        <f>IF(H239="","",IF($I$38=Calculations!$O$6,IF('B. WasteTracking'!$J$38=Calculations!$O$6,(I239+J239)/H239*100,(I239/H239*100)+J239),IF('B. WasteTracking'!$J$38=Calculations!$O$6,I239+(J239/H239*100),I239+J239)))</f>
        <v/>
      </c>
      <c r="L239" s="620" t="str">
        <f t="shared" si="6"/>
        <v/>
      </c>
      <c r="M239" s="621"/>
    </row>
    <row r="240" spans="1:13" s="186" customFormat="1" ht="15" customHeight="1" x14ac:dyDescent="0.35">
      <c r="A240" s="547"/>
      <c r="B240" s="330"/>
      <c r="C240" s="331"/>
      <c r="D240" s="334"/>
      <c r="E240" s="616"/>
      <c r="F240" s="617"/>
      <c r="G240" s="250"/>
      <c r="H240" s="548"/>
      <c r="I240" s="545"/>
      <c r="J240" s="545"/>
      <c r="K240" s="493" t="str">
        <f>IF(H240="","",IF($I$38=Calculations!$O$6,IF('B. WasteTracking'!$J$38=Calculations!$O$6,(I240+J240)/H240*100,(I240/H240*100)+J240),IF('B. WasteTracking'!$J$38=Calculations!$O$6,I240+(J240/H240*100),I240+J240)))</f>
        <v/>
      </c>
      <c r="L240" s="620" t="str">
        <f t="shared" si="6"/>
        <v/>
      </c>
      <c r="M240" s="621"/>
    </row>
    <row r="241" spans="1:13" s="186" customFormat="1" x14ac:dyDescent="0.35">
      <c r="A241" s="568"/>
      <c r="B241" s="328"/>
      <c r="C241" s="329"/>
      <c r="D241" s="334"/>
      <c r="E241" s="618"/>
      <c r="F241" s="619"/>
      <c r="G241" s="288"/>
      <c r="H241" s="332"/>
      <c r="I241" s="518"/>
      <c r="J241" s="518"/>
      <c r="K241" s="493" t="str">
        <f>IF(H241="","",IF($I$38=Calculations!$O$6,IF('B. WasteTracking'!$J$38=Calculations!$O$6,(I241+J241)/H241*100,(I241/H241*100)+J241),IF('B. WasteTracking'!$J$38=Calculations!$O$6,I241+(J241/H241*100),I241+J241)))</f>
        <v/>
      </c>
      <c r="L241" s="620" t="str">
        <f t="shared" si="6"/>
        <v/>
      </c>
      <c r="M241" s="621"/>
    </row>
    <row r="242" spans="1:13" s="186" customFormat="1" x14ac:dyDescent="0.35">
      <c r="A242" s="547"/>
      <c r="B242" s="330"/>
      <c r="C242" s="331"/>
      <c r="D242" s="334"/>
      <c r="E242" s="616"/>
      <c r="F242" s="617"/>
      <c r="G242" s="250"/>
      <c r="H242" s="548"/>
      <c r="I242" s="545"/>
      <c r="J242" s="545"/>
      <c r="K242" s="493" t="str">
        <f>IF(H242="","",IF($I$38=Calculations!$O$6,IF('B. WasteTracking'!$J$38=Calculations!$O$6,(I242+J242)/H242*100,(I242/H242*100)+J242),IF('B. WasteTracking'!$J$38=Calculations!$O$6,I242+(J242/H242*100),I242+J242)))</f>
        <v/>
      </c>
      <c r="L242" s="620" t="str">
        <f t="shared" si="6"/>
        <v/>
      </c>
      <c r="M242" s="621"/>
    </row>
    <row r="243" spans="1:13" s="186" customFormat="1" ht="15" customHeight="1" x14ac:dyDescent="0.35">
      <c r="A243" s="568"/>
      <c r="B243" s="328"/>
      <c r="C243" s="329"/>
      <c r="D243" s="334"/>
      <c r="E243" s="618"/>
      <c r="F243" s="619"/>
      <c r="G243" s="288"/>
      <c r="H243" s="332"/>
      <c r="I243" s="518"/>
      <c r="J243" s="518"/>
      <c r="K243" s="493" t="str">
        <f>IF(H243="","",IF($I$38=Calculations!$O$6,IF('B. WasteTracking'!$J$38=Calculations!$O$6,(I243+J243)/H243*100,(I243/H243*100)+J243),IF('B. WasteTracking'!$J$38=Calculations!$O$6,I243+(J243/H243*100),I243+J243)))</f>
        <v/>
      </c>
      <c r="L243" s="620" t="str">
        <f t="shared" si="6"/>
        <v/>
      </c>
      <c r="M243" s="621"/>
    </row>
    <row r="244" spans="1:13" s="186" customFormat="1" x14ac:dyDescent="0.35">
      <c r="A244" s="547"/>
      <c r="B244" s="330"/>
      <c r="C244" s="331"/>
      <c r="D244" s="334"/>
      <c r="E244" s="616"/>
      <c r="F244" s="617"/>
      <c r="G244" s="250"/>
      <c r="H244" s="548"/>
      <c r="I244" s="545"/>
      <c r="J244" s="545"/>
      <c r="K244" s="493" t="str">
        <f>IF(H244="","",IF($I$38=Calculations!$O$6,IF('B. WasteTracking'!$J$38=Calculations!$O$6,(I244+J244)/H244*100,(I244/H244*100)+J244),IF('B. WasteTracking'!$J$38=Calculations!$O$6,I244+(J244/H244*100),I244+J244)))</f>
        <v/>
      </c>
      <c r="L244" s="620" t="str">
        <f t="shared" si="6"/>
        <v/>
      </c>
      <c r="M244" s="621"/>
    </row>
    <row r="245" spans="1:13" s="186" customFormat="1" ht="15" customHeight="1" x14ac:dyDescent="0.35">
      <c r="A245" s="568"/>
      <c r="B245" s="328"/>
      <c r="C245" s="329"/>
      <c r="D245" s="334"/>
      <c r="E245" s="618"/>
      <c r="F245" s="619"/>
      <c r="G245" s="288"/>
      <c r="H245" s="332"/>
      <c r="I245" s="518"/>
      <c r="J245" s="518"/>
      <c r="K245" s="493" t="str">
        <f>IF(H245="","",IF($I$38=Calculations!$O$6,IF('B. WasteTracking'!$J$38=Calculations!$O$6,(I245+J245)/H245*100,(I245/H245*100)+J245),IF('B. WasteTracking'!$J$38=Calculations!$O$6,I245+(J245/H245*100),I245+J245)))</f>
        <v/>
      </c>
      <c r="L245" s="620" t="str">
        <f t="shared" si="6"/>
        <v/>
      </c>
      <c r="M245" s="621"/>
    </row>
    <row r="246" spans="1:13" s="186" customFormat="1" x14ac:dyDescent="0.35">
      <c r="A246" s="547"/>
      <c r="B246" s="330"/>
      <c r="C246" s="331"/>
      <c r="D246" s="334"/>
      <c r="E246" s="616"/>
      <c r="F246" s="617"/>
      <c r="G246" s="250"/>
      <c r="H246" s="548"/>
      <c r="I246" s="545"/>
      <c r="J246" s="545"/>
      <c r="K246" s="493" t="str">
        <f>IF(H246="","",IF($I$38=Calculations!$O$6,IF('B. WasteTracking'!$J$38=Calculations!$O$6,(I246+J246)/H246*100,(I246/H246*100)+J246),IF('B. WasteTracking'!$J$38=Calculations!$O$6,I246+(J246/H246*100),I246+J246)))</f>
        <v/>
      </c>
      <c r="L246" s="620" t="str">
        <f t="shared" si="6"/>
        <v/>
      </c>
      <c r="M246" s="621"/>
    </row>
    <row r="247" spans="1:13" s="186" customFormat="1" x14ac:dyDescent="0.35">
      <c r="A247" s="568"/>
      <c r="B247" s="328"/>
      <c r="C247" s="329"/>
      <c r="D247" s="334"/>
      <c r="E247" s="618"/>
      <c r="F247" s="619"/>
      <c r="G247" s="288"/>
      <c r="H247" s="332"/>
      <c r="I247" s="518"/>
      <c r="J247" s="518"/>
      <c r="K247" s="493" t="str">
        <f>IF(H247="","",IF($I$38=Calculations!$O$6,IF('B. WasteTracking'!$J$38=Calculations!$O$6,(I247+J247)/H247*100,(I247/H247*100)+J247),IF('B. WasteTracking'!$J$38=Calculations!$O$6,I247+(J247/H247*100),I247+J247)))</f>
        <v/>
      </c>
      <c r="L247" s="620" t="str">
        <f t="shared" si="6"/>
        <v/>
      </c>
      <c r="M247" s="621"/>
    </row>
    <row r="248" spans="1:13" s="186" customFormat="1" x14ac:dyDescent="0.35">
      <c r="A248" s="547"/>
      <c r="B248" s="330"/>
      <c r="C248" s="331"/>
      <c r="D248" s="334"/>
      <c r="E248" s="616"/>
      <c r="F248" s="617"/>
      <c r="G248" s="250"/>
      <c r="H248" s="548"/>
      <c r="I248" s="545"/>
      <c r="J248" s="545"/>
      <c r="K248" s="493" t="str">
        <f>IF(H248="","",IF($I$38=Calculations!$O$6,IF('B. WasteTracking'!$J$38=Calculations!$O$6,(I248+J248)/H248*100,(I248/H248*100)+J248),IF('B. WasteTracking'!$J$38=Calculations!$O$6,I248+(J248/H248*100),I248+J248)))</f>
        <v/>
      </c>
      <c r="L248" s="620" t="str">
        <f t="shared" si="6"/>
        <v/>
      </c>
      <c r="M248" s="621"/>
    </row>
    <row r="249" spans="1:13" s="186" customFormat="1" x14ac:dyDescent="0.35">
      <c r="A249" s="568"/>
      <c r="B249" s="328"/>
      <c r="C249" s="329"/>
      <c r="D249" s="334"/>
      <c r="E249" s="618"/>
      <c r="F249" s="619"/>
      <c r="G249" s="288"/>
      <c r="H249" s="332"/>
      <c r="I249" s="518"/>
      <c r="J249" s="518"/>
      <c r="K249" s="493" t="str">
        <f>IF(H249="","",IF($I$38=Calculations!$O$6,IF('B. WasteTracking'!$J$38=Calculations!$O$6,(I249+J249)/H249*100,(I249/H249*100)+J249),IF('B. WasteTracking'!$J$38=Calculations!$O$6,I249+(J249/H249*100),I249+J249)))</f>
        <v/>
      </c>
      <c r="L249" s="620" t="str">
        <f t="shared" si="6"/>
        <v/>
      </c>
      <c r="M249" s="621"/>
    </row>
    <row r="250" spans="1:13" s="186" customFormat="1" x14ac:dyDescent="0.35">
      <c r="A250" s="547"/>
      <c r="B250" s="330"/>
      <c r="C250" s="331"/>
      <c r="D250" s="334"/>
      <c r="E250" s="616"/>
      <c r="F250" s="617"/>
      <c r="G250" s="250"/>
      <c r="H250" s="548"/>
      <c r="I250" s="545"/>
      <c r="J250" s="545"/>
      <c r="K250" s="493" t="str">
        <f>IF(H250="","",IF($I$38=Calculations!$O$6,IF('B. WasteTracking'!$J$38=Calculations!$O$6,(I250+J250)/H250*100,(I250/H250*100)+J250),IF('B. WasteTracking'!$J$38=Calculations!$O$6,I250+(J250/H250*100),I250+J250)))</f>
        <v/>
      </c>
      <c r="L250" s="620" t="str">
        <f t="shared" si="6"/>
        <v/>
      </c>
      <c r="M250" s="621"/>
    </row>
    <row r="251" spans="1:13" s="186" customFormat="1" x14ac:dyDescent="0.35">
      <c r="A251" s="568"/>
      <c r="B251" s="328"/>
      <c r="C251" s="329"/>
      <c r="D251" s="334"/>
      <c r="E251" s="618"/>
      <c r="F251" s="619"/>
      <c r="G251" s="288"/>
      <c r="H251" s="332"/>
      <c r="I251" s="518"/>
      <c r="J251" s="518"/>
      <c r="K251" s="493" t="str">
        <f>IF(H251="","",IF($I$38=Calculations!$O$6,IF('B. WasteTracking'!$J$38=Calculations!$O$6,(I251+J251)/H251*100,(I251/H251*100)+J251),IF('B. WasteTracking'!$J$38=Calculations!$O$6,I251+(J251/H251*100),I251+J251)))</f>
        <v/>
      </c>
      <c r="L251" s="620" t="str">
        <f t="shared" si="6"/>
        <v/>
      </c>
      <c r="M251" s="621"/>
    </row>
    <row r="252" spans="1:13" s="186" customFormat="1" x14ac:dyDescent="0.35">
      <c r="A252" s="547"/>
      <c r="B252" s="330"/>
      <c r="C252" s="331"/>
      <c r="D252" s="334"/>
      <c r="E252" s="616"/>
      <c r="F252" s="617"/>
      <c r="G252" s="250"/>
      <c r="H252" s="548"/>
      <c r="I252" s="545"/>
      <c r="J252" s="545"/>
      <c r="K252" s="493" t="str">
        <f>IF(H252="","",IF($I$38=Calculations!$O$6,IF('B. WasteTracking'!$J$38=Calculations!$O$6,(I252+J252)/H252*100,(I252/H252*100)+J252),IF('B. WasteTracking'!$J$38=Calculations!$O$6,I252+(J252/H252*100),I252+J252)))</f>
        <v/>
      </c>
      <c r="L252" s="620" t="str">
        <f t="shared" si="6"/>
        <v/>
      </c>
      <c r="M252" s="621"/>
    </row>
    <row r="253" spans="1:13" s="186" customFormat="1" x14ac:dyDescent="0.35">
      <c r="A253" s="568"/>
      <c r="B253" s="328"/>
      <c r="C253" s="329"/>
      <c r="D253" s="334"/>
      <c r="E253" s="618"/>
      <c r="F253" s="619"/>
      <c r="G253" s="288"/>
      <c r="H253" s="332"/>
      <c r="I253" s="518"/>
      <c r="J253" s="518"/>
      <c r="K253" s="493" t="str">
        <f>IF(H253="","",IF($I$38=Calculations!$O$6,IF('B. WasteTracking'!$J$38=Calculations!$O$6,(I253+J253)/H253*100,(I253/H253*100)+J253),IF('B. WasteTracking'!$J$38=Calculations!$O$6,I253+(J253/H253*100),I253+J253)))</f>
        <v/>
      </c>
      <c r="L253" s="620" t="str">
        <f t="shared" si="6"/>
        <v/>
      </c>
      <c r="M253" s="621"/>
    </row>
    <row r="254" spans="1:13" s="186" customFormat="1" x14ac:dyDescent="0.35">
      <c r="A254" s="547"/>
      <c r="B254" s="330"/>
      <c r="C254" s="331"/>
      <c r="D254" s="334"/>
      <c r="E254" s="616"/>
      <c r="F254" s="617"/>
      <c r="G254" s="250"/>
      <c r="H254" s="548"/>
      <c r="I254" s="545"/>
      <c r="J254" s="545"/>
      <c r="K254" s="493" t="str">
        <f>IF(H254="","",IF($I$38=Calculations!$O$6,IF('B. WasteTracking'!$J$38=Calculations!$O$6,(I254+J254)/H254*100,(I254/H254*100)+J254),IF('B. WasteTracking'!$J$38=Calculations!$O$6,I254+(J254/H254*100),I254+J254)))</f>
        <v/>
      </c>
      <c r="L254" s="620" t="str">
        <f t="shared" si="6"/>
        <v/>
      </c>
      <c r="M254" s="621"/>
    </row>
    <row r="255" spans="1:13" s="186" customFormat="1" x14ac:dyDescent="0.35">
      <c r="A255" s="568"/>
      <c r="B255" s="328"/>
      <c r="C255" s="329"/>
      <c r="D255" s="334"/>
      <c r="E255" s="618"/>
      <c r="F255" s="619"/>
      <c r="G255" s="288"/>
      <c r="H255" s="332"/>
      <c r="I255" s="518"/>
      <c r="J255" s="518"/>
      <c r="K255" s="493" t="str">
        <f>IF(H255="","",IF($I$38=Calculations!$O$6,IF('B. WasteTracking'!$J$38=Calculations!$O$6,(I255+J255)/H255*100,(I255/H255*100)+J255),IF('B. WasteTracking'!$J$38=Calculations!$O$6,I255+(J255/H255*100),I255+J255)))</f>
        <v/>
      </c>
      <c r="L255" s="620" t="str">
        <f t="shared" si="6"/>
        <v/>
      </c>
      <c r="M255" s="621"/>
    </row>
    <row r="256" spans="1:13" s="186" customFormat="1" x14ac:dyDescent="0.35">
      <c r="A256" s="547"/>
      <c r="B256" s="330"/>
      <c r="C256" s="331"/>
      <c r="D256" s="334"/>
      <c r="E256" s="616"/>
      <c r="F256" s="617"/>
      <c r="G256" s="250"/>
      <c r="H256" s="548"/>
      <c r="I256" s="545"/>
      <c r="J256" s="545"/>
      <c r="K256" s="493" t="str">
        <f>IF(H256="","",IF($I$38=Calculations!$O$6,IF('B. WasteTracking'!$J$38=Calculations!$O$6,(I256+J256)/H256*100,(I256/H256*100)+J256),IF('B. WasteTracking'!$J$38=Calculations!$O$6,I256+(J256/H256*100),I256+J256)))</f>
        <v/>
      </c>
      <c r="L256" s="620" t="str">
        <f t="shared" si="6"/>
        <v/>
      </c>
      <c r="M256" s="621"/>
    </row>
    <row r="257" spans="1:13" s="186" customFormat="1" x14ac:dyDescent="0.35">
      <c r="A257" s="568"/>
      <c r="B257" s="328"/>
      <c r="C257" s="329"/>
      <c r="D257" s="334"/>
      <c r="E257" s="618"/>
      <c r="F257" s="619"/>
      <c r="G257" s="288"/>
      <c r="H257" s="332"/>
      <c r="I257" s="518"/>
      <c r="J257" s="518"/>
      <c r="K257" s="493" t="str">
        <f>IF(H257="","",IF($I$38=Calculations!$O$6,IF('B. WasteTracking'!$J$38=Calculations!$O$6,(I257+J257)/H257*100,(I257/H257*100)+J257),IF('B. WasteTracking'!$J$38=Calculations!$O$6,I257+(J257/H257*100),I257+J257)))</f>
        <v/>
      </c>
      <c r="L257" s="620" t="str">
        <f t="shared" si="6"/>
        <v/>
      </c>
      <c r="M257" s="621"/>
    </row>
    <row r="258" spans="1:13" s="186" customFormat="1" x14ac:dyDescent="0.35">
      <c r="A258" s="547"/>
      <c r="B258" s="330"/>
      <c r="C258" s="331"/>
      <c r="D258" s="334"/>
      <c r="E258" s="616"/>
      <c r="F258" s="617"/>
      <c r="G258" s="250"/>
      <c r="H258" s="548"/>
      <c r="I258" s="545"/>
      <c r="J258" s="545"/>
      <c r="K258" s="493" t="str">
        <f>IF(H258="","",IF($I$38=Calculations!$O$6,IF('B. WasteTracking'!$J$38=Calculations!$O$6,(I258+J258)/H258*100,(I258/H258*100)+J258),IF('B. WasteTracking'!$J$38=Calculations!$O$6,I258+(J258/H258*100),I258+J258)))</f>
        <v/>
      </c>
      <c r="L258" s="620" t="str">
        <f t="shared" si="6"/>
        <v/>
      </c>
      <c r="M258" s="621"/>
    </row>
    <row r="259" spans="1:13" s="186" customFormat="1" x14ac:dyDescent="0.35">
      <c r="A259" s="568"/>
      <c r="B259" s="328"/>
      <c r="C259" s="329"/>
      <c r="D259" s="334"/>
      <c r="E259" s="618"/>
      <c r="F259" s="619"/>
      <c r="G259" s="288"/>
      <c r="H259" s="332"/>
      <c r="I259" s="518"/>
      <c r="J259" s="518"/>
      <c r="K259" s="493" t="str">
        <f>IF(H259="","",IF($I$38=Calculations!$O$6,IF('B. WasteTracking'!$J$38=Calculations!$O$6,(I259+J259)/H259*100,(I259/H259*100)+J259),IF('B. WasteTracking'!$J$38=Calculations!$O$6,I259+(J259/H259*100),I259+J259)))</f>
        <v/>
      </c>
      <c r="L259" s="620" t="str">
        <f t="shared" si="6"/>
        <v/>
      </c>
      <c r="M259" s="621"/>
    </row>
    <row r="260" spans="1:13" s="186" customFormat="1" x14ac:dyDescent="0.35">
      <c r="A260" s="547"/>
      <c r="B260" s="330"/>
      <c r="C260" s="331"/>
      <c r="D260" s="334"/>
      <c r="E260" s="616"/>
      <c r="F260" s="617"/>
      <c r="G260" s="250"/>
      <c r="H260" s="548"/>
      <c r="I260" s="545"/>
      <c r="J260" s="545"/>
      <c r="K260" s="493" t="str">
        <f>IF(H260="","",IF($I$38=Calculations!$O$6,IF('B. WasteTracking'!$J$38=Calculations!$O$6,(I260+J260)/H260*100,(I260/H260*100)+J260),IF('B. WasteTracking'!$J$38=Calculations!$O$6,I260+(J260/H260*100),I260+J260)))</f>
        <v/>
      </c>
      <c r="L260" s="620" t="str">
        <f t="shared" si="6"/>
        <v/>
      </c>
      <c r="M260" s="621"/>
    </row>
    <row r="261" spans="1:13" s="186" customFormat="1" x14ac:dyDescent="0.35">
      <c r="A261" s="568"/>
      <c r="B261" s="328"/>
      <c r="C261" s="329"/>
      <c r="D261" s="334"/>
      <c r="E261" s="618"/>
      <c r="F261" s="619"/>
      <c r="G261" s="288"/>
      <c r="H261" s="332"/>
      <c r="I261" s="518"/>
      <c r="J261" s="518"/>
      <c r="K261" s="493" t="str">
        <f>IF(H261="","",IF($I$38=Calculations!$O$6,IF('B. WasteTracking'!$J$38=Calculations!$O$6,(I261+J261)/H261*100,(I261/H261*100)+J261),IF('B. WasteTracking'!$J$38=Calculations!$O$6,I261+(J261/H261*100),I261+J261)))</f>
        <v/>
      </c>
      <c r="L261" s="624" t="str">
        <f t="shared" si="6"/>
        <v/>
      </c>
      <c r="M261" s="655"/>
    </row>
    <row r="262" spans="1:13" s="186" customFormat="1" x14ac:dyDescent="0.35">
      <c r="A262" s="547"/>
      <c r="B262" s="330"/>
      <c r="C262" s="331"/>
      <c r="D262" s="334"/>
      <c r="E262" s="616"/>
      <c r="F262" s="617"/>
      <c r="G262" s="250"/>
      <c r="H262" s="548"/>
      <c r="I262" s="545"/>
      <c r="J262" s="545"/>
      <c r="K262" s="493" t="str">
        <f>IF(H262="","",IF($I$38=Calculations!$O$6,IF('B. WasteTracking'!$J$38=Calculations!$O$6,(I262+J262)/H262*100,(I262/H262*100)+J262),IF('B. WasteTracking'!$J$38=Calculations!$O$6,I262+(J262/H262*100),I262+J262)))</f>
        <v/>
      </c>
      <c r="L262" s="620" t="str">
        <f t="shared" si="6"/>
        <v/>
      </c>
      <c r="M262" s="621"/>
    </row>
    <row r="263" spans="1:13" s="186" customFormat="1" x14ac:dyDescent="0.35">
      <c r="A263" s="568"/>
      <c r="B263" s="328"/>
      <c r="C263" s="329"/>
      <c r="D263" s="334"/>
      <c r="E263" s="618"/>
      <c r="F263" s="619"/>
      <c r="G263" s="288"/>
      <c r="H263" s="332"/>
      <c r="I263" s="518"/>
      <c r="J263" s="518"/>
      <c r="K263" s="493" t="str">
        <f>IF(H263="","",IF($I$38=Calculations!$O$6,IF('B. WasteTracking'!$J$38=Calculations!$O$6,(I263+J263)/H263*100,(I263/H263*100)+J263),IF('B. WasteTracking'!$J$38=Calculations!$O$6,I263+(J263/H263*100),I263+J263)))</f>
        <v/>
      </c>
      <c r="L263" s="620" t="str">
        <f t="shared" si="6"/>
        <v/>
      </c>
      <c r="M263" s="621"/>
    </row>
    <row r="264" spans="1:13" s="186" customFormat="1" ht="15" thickBot="1" x14ac:dyDescent="0.4">
      <c r="A264" s="547"/>
      <c r="B264" s="330"/>
      <c r="C264" s="331"/>
      <c r="D264" s="550"/>
      <c r="E264" s="616"/>
      <c r="F264" s="617"/>
      <c r="G264" s="250"/>
      <c r="H264" s="548"/>
      <c r="I264" s="545"/>
      <c r="J264" s="545"/>
      <c r="K264" s="493" t="str">
        <f>IF(H264="","",IF($I$38=Calculations!$O$6,IF('B. WasteTracking'!$J$38=Calculations!$O$6,(I264+J264)/H264*100,(I264/H264*100)+J264),IF('B. WasteTracking'!$J$38=Calculations!$O$6,I264+(J264/H264*100),I264+J264)))</f>
        <v/>
      </c>
      <c r="L264" s="625" t="str">
        <f t="shared" si="6"/>
        <v/>
      </c>
      <c r="M264" s="626"/>
    </row>
    <row r="265" spans="1:13" s="186" customFormat="1" ht="21" x14ac:dyDescent="0.35">
      <c r="A265" s="541" t="s">
        <v>369</v>
      </c>
      <c r="B265" s="468"/>
      <c r="C265" s="468"/>
      <c r="D265" s="468"/>
      <c r="E265" s="469"/>
      <c r="F265" s="469"/>
      <c r="G265" s="468"/>
      <c r="H265" s="469"/>
      <c r="I265" s="469"/>
      <c r="J265" s="469"/>
      <c r="K265" s="469"/>
      <c r="L265" s="469"/>
      <c r="M265" s="470"/>
    </row>
    <row r="266" spans="1:13" s="186" customFormat="1" ht="15" customHeight="1" x14ac:dyDescent="0.35">
      <c r="A266" s="542" t="s">
        <v>347</v>
      </c>
      <c r="B266" s="471"/>
      <c r="C266" s="471"/>
      <c r="D266" s="471"/>
      <c r="E266" s="471"/>
      <c r="F266" s="471"/>
      <c r="G266" s="471"/>
      <c r="H266" s="471"/>
      <c r="I266" s="471"/>
      <c r="J266" s="471"/>
      <c r="K266" s="471"/>
      <c r="L266" s="471"/>
      <c r="M266" s="472"/>
    </row>
    <row r="267" spans="1:13" s="186" customFormat="1" ht="15" x14ac:dyDescent="0.35">
      <c r="A267" s="543" t="s">
        <v>365</v>
      </c>
      <c r="B267" s="473" t="s">
        <v>34</v>
      </c>
      <c r="C267" s="474"/>
      <c r="D267" s="475"/>
      <c r="E267" s="644" t="s">
        <v>297</v>
      </c>
      <c r="F267" s="645"/>
      <c r="G267" s="43" t="s">
        <v>364</v>
      </c>
      <c r="H267" s="476" t="s">
        <v>292</v>
      </c>
      <c r="I267" s="477" t="s">
        <v>35</v>
      </c>
      <c r="J267" s="478"/>
      <c r="K267" s="479"/>
      <c r="L267" s="622" t="s">
        <v>292</v>
      </c>
      <c r="M267" s="623"/>
    </row>
    <row r="268" spans="1:13" s="186" customFormat="1" ht="15" customHeight="1" x14ac:dyDescent="0.35">
      <c r="A268" s="544"/>
      <c r="B268" s="481"/>
      <c r="C268" s="482"/>
      <c r="D268" s="480"/>
      <c r="E268" s="481"/>
      <c r="F268" s="483"/>
      <c r="G268" s="484"/>
      <c r="H268" s="484" t="s">
        <v>293</v>
      </c>
      <c r="I268" s="485" t="s">
        <v>298</v>
      </c>
      <c r="J268" s="485" t="s">
        <v>7</v>
      </c>
      <c r="K268" s="486" t="s">
        <v>10</v>
      </c>
      <c r="L268" s="637" t="s">
        <v>294</v>
      </c>
      <c r="M268" s="638"/>
    </row>
    <row r="269" spans="1:13" s="186" customFormat="1" ht="15" customHeight="1" x14ac:dyDescent="0.35">
      <c r="A269" s="560"/>
      <c r="B269" s="561" t="s">
        <v>76</v>
      </c>
      <c r="C269" s="562" t="s">
        <v>387</v>
      </c>
      <c r="D269" s="562" t="s">
        <v>77</v>
      </c>
      <c r="E269" s="563" t="s">
        <v>21</v>
      </c>
      <c r="F269" s="564"/>
      <c r="G269" s="565" t="s">
        <v>367</v>
      </c>
      <c r="H269" s="566" t="str">
        <f>H236</f>
        <v>(KG)</v>
      </c>
      <c r="I269" s="566" t="str">
        <f>I236</f>
        <v>(%)</v>
      </c>
      <c r="J269" s="566" t="str">
        <f>J236</f>
        <v>(%)</v>
      </c>
      <c r="K269" s="566" t="s">
        <v>22</v>
      </c>
      <c r="L269" s="565" t="str">
        <f>H269</f>
        <v>(KG)</v>
      </c>
      <c r="M269" s="487"/>
    </row>
    <row r="270" spans="1:13" s="186" customFormat="1" x14ac:dyDescent="0.35">
      <c r="A270" s="568"/>
      <c r="B270" s="328"/>
      <c r="C270" s="329"/>
      <c r="D270" s="333"/>
      <c r="E270" s="618"/>
      <c r="F270" s="619"/>
      <c r="G270" s="288"/>
      <c r="H270" s="332"/>
      <c r="I270" s="518"/>
      <c r="J270" s="518"/>
      <c r="K270" s="493" t="str">
        <f>IF(H270="","",IF($I$38=Calculations!$O$6,IF('B. WasteTracking'!$J$38=Calculations!$O$6,(I270+J270)/H270*100,(I270/H270*100)+J270),IF('B. WasteTracking'!$J$38=Calculations!$O$6,I270+(J270/H270*100),I270+J270)))</f>
        <v/>
      </c>
      <c r="L270" s="624" t="str">
        <f t="shared" ref="L270:L297" si="7">IF($H270="","", K270*H270/100)</f>
        <v/>
      </c>
      <c r="M270" s="621"/>
    </row>
    <row r="271" spans="1:13" s="186" customFormat="1" x14ac:dyDescent="0.35">
      <c r="A271" s="547"/>
      <c r="B271" s="330"/>
      <c r="C271" s="331"/>
      <c r="D271" s="334"/>
      <c r="E271" s="616"/>
      <c r="F271" s="617"/>
      <c r="G271" s="250"/>
      <c r="H271" s="548"/>
      <c r="I271" s="545"/>
      <c r="J271" s="545"/>
      <c r="K271" s="493" t="str">
        <f>IF(H271="","",IF($I$38=Calculations!$O$6,IF('B. WasteTracking'!$J$38=Calculations!$O$6,(I271+J271)/H271*100,(I271/H271*100)+J271),IF('B. WasteTracking'!$J$38=Calculations!$O$6,I271+(J271/H271*100),I271+J271)))</f>
        <v/>
      </c>
      <c r="L271" s="620" t="str">
        <f t="shared" si="7"/>
        <v/>
      </c>
      <c r="M271" s="621"/>
    </row>
    <row r="272" spans="1:13" s="186" customFormat="1" x14ac:dyDescent="0.35">
      <c r="A272" s="568"/>
      <c r="B272" s="328"/>
      <c r="C272" s="329"/>
      <c r="D272" s="549"/>
      <c r="E272" s="618"/>
      <c r="F272" s="619"/>
      <c r="G272" s="288"/>
      <c r="H272" s="332"/>
      <c r="I272" s="518"/>
      <c r="J272" s="518"/>
      <c r="K272" s="493" t="str">
        <f>IF(H272="","",IF($I$38=Calculations!$O$6,IF('B. WasteTracking'!$J$38=Calculations!$O$6,(I272+J272)/H272*100,(I272/H272*100)+J272),IF('B. WasteTracking'!$J$38=Calculations!$O$6,I272+(J272/H272*100),I272+J272)))</f>
        <v/>
      </c>
      <c r="L272" s="620" t="str">
        <f t="shared" si="7"/>
        <v/>
      </c>
      <c r="M272" s="621"/>
    </row>
    <row r="273" spans="1:13" s="186" customFormat="1" ht="15" customHeight="1" x14ac:dyDescent="0.35">
      <c r="A273" s="547"/>
      <c r="B273" s="330"/>
      <c r="C273" s="331"/>
      <c r="D273" s="334"/>
      <c r="E273" s="616"/>
      <c r="F273" s="617"/>
      <c r="G273" s="250"/>
      <c r="H273" s="548"/>
      <c r="I273" s="545"/>
      <c r="J273" s="545"/>
      <c r="K273" s="493" t="str">
        <f>IF(H273="","",IF($I$38=Calculations!$O$6,IF('B. WasteTracking'!$J$38=Calculations!$O$6,(I273+J273)/H273*100,(I273/H273*100)+J273),IF('B. WasteTracking'!$J$38=Calculations!$O$6,I273+(J273/H273*100),I273+J273)))</f>
        <v/>
      </c>
      <c r="L273" s="620" t="str">
        <f t="shared" si="7"/>
        <v/>
      </c>
      <c r="M273" s="621"/>
    </row>
    <row r="274" spans="1:13" s="186" customFormat="1" ht="15" customHeight="1" x14ac:dyDescent="0.35">
      <c r="A274" s="568"/>
      <c r="B274" s="328"/>
      <c r="C274" s="329"/>
      <c r="D274" s="334"/>
      <c r="E274" s="618"/>
      <c r="F274" s="619"/>
      <c r="G274" s="288"/>
      <c r="H274" s="332"/>
      <c r="I274" s="518"/>
      <c r="J274" s="518"/>
      <c r="K274" s="493" t="str">
        <f>IF(H274="","",IF($I$38=Calculations!$O$6,IF('B. WasteTracking'!$J$38=Calculations!$O$6,(I274+J274)/H274*100,(I274/H274*100)+J274),IF('B. WasteTracking'!$J$38=Calculations!$O$6,I274+(J274/H274*100),I274+J274)))</f>
        <v/>
      </c>
      <c r="L274" s="620" t="str">
        <f t="shared" si="7"/>
        <v/>
      </c>
      <c r="M274" s="621"/>
    </row>
    <row r="275" spans="1:13" s="186" customFormat="1" x14ac:dyDescent="0.35">
      <c r="A275" s="547"/>
      <c r="B275" s="330"/>
      <c r="C275" s="331"/>
      <c r="D275" s="334"/>
      <c r="E275" s="616"/>
      <c r="F275" s="617"/>
      <c r="G275" s="250"/>
      <c r="H275" s="548"/>
      <c r="I275" s="545"/>
      <c r="J275" s="545"/>
      <c r="K275" s="493" t="str">
        <f>IF(H275="","",IF($I$38=Calculations!$O$6,IF('B. WasteTracking'!$J$38=Calculations!$O$6,(I275+J275)/H275*100,(I275/H275*100)+J275),IF('B. WasteTracking'!$J$38=Calculations!$O$6,I275+(J275/H275*100),I275+J275)))</f>
        <v/>
      </c>
      <c r="L275" s="620" t="str">
        <f t="shared" si="7"/>
        <v/>
      </c>
      <c r="M275" s="621"/>
    </row>
    <row r="276" spans="1:13" s="186" customFormat="1" x14ac:dyDescent="0.35">
      <c r="A276" s="568"/>
      <c r="B276" s="328"/>
      <c r="C276" s="329"/>
      <c r="D276" s="334"/>
      <c r="E276" s="618"/>
      <c r="F276" s="619"/>
      <c r="G276" s="288"/>
      <c r="H276" s="332"/>
      <c r="I276" s="518"/>
      <c r="J276" s="518"/>
      <c r="K276" s="493" t="str">
        <f>IF(H276="","",IF($I$38=Calculations!$O$6,IF('B. WasteTracking'!$J$38=Calculations!$O$6,(I276+J276)/H276*100,(I276/H276*100)+J276),IF('B. WasteTracking'!$J$38=Calculations!$O$6,I276+(J276/H276*100),I276+J276)))</f>
        <v/>
      </c>
      <c r="L276" s="620" t="str">
        <f t="shared" si="7"/>
        <v/>
      </c>
      <c r="M276" s="621"/>
    </row>
    <row r="277" spans="1:13" s="186" customFormat="1" x14ac:dyDescent="0.35">
      <c r="A277" s="547"/>
      <c r="B277" s="330"/>
      <c r="C277" s="331"/>
      <c r="D277" s="334"/>
      <c r="E277" s="616"/>
      <c r="F277" s="617"/>
      <c r="G277" s="250"/>
      <c r="H277" s="548"/>
      <c r="I277" s="545"/>
      <c r="J277" s="545"/>
      <c r="K277" s="493" t="str">
        <f>IF(H277="","",IF($I$38=Calculations!$O$6,IF('B. WasteTracking'!$J$38=Calculations!$O$6,(I277+J277)/H277*100,(I277/H277*100)+J277),IF('B. WasteTracking'!$J$38=Calculations!$O$6,I277+(J277/H277*100),I277+J277)))</f>
        <v/>
      </c>
      <c r="L277" s="620" t="str">
        <f t="shared" si="7"/>
        <v/>
      </c>
      <c r="M277" s="621"/>
    </row>
    <row r="278" spans="1:13" s="186" customFormat="1" ht="15" customHeight="1" x14ac:dyDescent="0.35">
      <c r="A278" s="568"/>
      <c r="B278" s="328"/>
      <c r="C278" s="329"/>
      <c r="D278" s="334"/>
      <c r="E278" s="618"/>
      <c r="F278" s="619"/>
      <c r="G278" s="288"/>
      <c r="H278" s="332"/>
      <c r="I278" s="518"/>
      <c r="J278" s="518"/>
      <c r="K278" s="493" t="str">
        <f>IF(H278="","",IF($I$38=Calculations!$O$6,IF('B. WasteTracking'!$J$38=Calculations!$O$6,(I278+J278)/H278*100,(I278/H278*100)+J278),IF('B. WasteTracking'!$J$38=Calculations!$O$6,I278+(J278/H278*100),I278+J278)))</f>
        <v/>
      </c>
      <c r="L278" s="620" t="str">
        <f t="shared" si="7"/>
        <v/>
      </c>
      <c r="M278" s="621"/>
    </row>
    <row r="279" spans="1:13" s="186" customFormat="1" x14ac:dyDescent="0.35">
      <c r="A279" s="547"/>
      <c r="B279" s="330"/>
      <c r="C279" s="331"/>
      <c r="D279" s="334"/>
      <c r="E279" s="616"/>
      <c r="F279" s="617"/>
      <c r="G279" s="250"/>
      <c r="H279" s="548"/>
      <c r="I279" s="545"/>
      <c r="J279" s="545"/>
      <c r="K279" s="493" t="str">
        <f>IF(H279="","",IF($I$38=Calculations!$O$6,IF('B. WasteTracking'!$J$38=Calculations!$O$6,(I279+J279)/H279*100,(I279/H279*100)+J279),IF('B. WasteTracking'!$J$38=Calculations!$O$6,I279+(J279/H279*100),I279+J279)))</f>
        <v/>
      </c>
      <c r="L279" s="620" t="str">
        <f t="shared" si="7"/>
        <v/>
      </c>
      <c r="M279" s="621"/>
    </row>
    <row r="280" spans="1:13" s="186" customFormat="1" ht="15" customHeight="1" x14ac:dyDescent="0.35">
      <c r="A280" s="568"/>
      <c r="B280" s="328"/>
      <c r="C280" s="329"/>
      <c r="D280" s="334"/>
      <c r="E280" s="618"/>
      <c r="F280" s="619"/>
      <c r="G280" s="288"/>
      <c r="H280" s="332"/>
      <c r="I280" s="518"/>
      <c r="J280" s="518"/>
      <c r="K280" s="493" t="str">
        <f>IF(H280="","",IF($I$38=Calculations!$O$6,IF('B. WasteTracking'!$J$38=Calculations!$O$6,(I280+J280)/H280*100,(I280/H280*100)+J280),IF('B. WasteTracking'!$J$38=Calculations!$O$6,I280+(J280/H280*100),I280+J280)))</f>
        <v/>
      </c>
      <c r="L280" s="620" t="str">
        <f t="shared" si="7"/>
        <v/>
      </c>
      <c r="M280" s="621"/>
    </row>
    <row r="281" spans="1:13" s="186" customFormat="1" x14ac:dyDescent="0.35">
      <c r="A281" s="547"/>
      <c r="B281" s="330"/>
      <c r="C281" s="331"/>
      <c r="D281" s="334"/>
      <c r="E281" s="616"/>
      <c r="F281" s="617"/>
      <c r="G281" s="250"/>
      <c r="H281" s="548"/>
      <c r="I281" s="545"/>
      <c r="J281" s="545"/>
      <c r="K281" s="493" t="str">
        <f>IF(H281="","",IF($I$38=Calculations!$O$6,IF('B. WasteTracking'!$J$38=Calculations!$O$6,(I281+J281)/H281*100,(I281/H281*100)+J281),IF('B. WasteTracking'!$J$38=Calculations!$O$6,I281+(J281/H281*100),I281+J281)))</f>
        <v/>
      </c>
      <c r="L281" s="620" t="str">
        <f t="shared" si="7"/>
        <v/>
      </c>
      <c r="M281" s="621"/>
    </row>
    <row r="282" spans="1:13" s="186" customFormat="1" x14ac:dyDescent="0.35">
      <c r="A282" s="568"/>
      <c r="B282" s="328"/>
      <c r="C282" s="329"/>
      <c r="D282" s="334"/>
      <c r="E282" s="618"/>
      <c r="F282" s="619"/>
      <c r="G282" s="288"/>
      <c r="H282" s="332"/>
      <c r="I282" s="518"/>
      <c r="J282" s="518"/>
      <c r="K282" s="493" t="str">
        <f>IF(H282="","",IF($I$38=Calculations!$O$6,IF('B. WasteTracking'!$J$38=Calculations!$O$6,(I282+J282)/H282*100,(I282/H282*100)+J282),IF('B. WasteTracking'!$J$38=Calculations!$O$6,I282+(J282/H282*100),I282+J282)))</f>
        <v/>
      </c>
      <c r="L282" s="620" t="str">
        <f t="shared" si="7"/>
        <v/>
      </c>
      <c r="M282" s="621"/>
    </row>
    <row r="283" spans="1:13" s="186" customFormat="1" x14ac:dyDescent="0.35">
      <c r="A283" s="547"/>
      <c r="B283" s="330"/>
      <c r="C283" s="331"/>
      <c r="D283" s="334"/>
      <c r="E283" s="616"/>
      <c r="F283" s="617"/>
      <c r="G283" s="250"/>
      <c r="H283" s="548"/>
      <c r="I283" s="545"/>
      <c r="J283" s="545"/>
      <c r="K283" s="493" t="str">
        <f>IF(H283="","",IF($I$38=Calculations!$O$6,IF('B. WasteTracking'!$J$38=Calculations!$O$6,(I283+J283)/H283*100,(I283/H283*100)+J283),IF('B. WasteTracking'!$J$38=Calculations!$O$6,I283+(J283/H283*100),I283+J283)))</f>
        <v/>
      </c>
      <c r="L283" s="620" t="str">
        <f t="shared" si="7"/>
        <v/>
      </c>
      <c r="M283" s="621"/>
    </row>
    <row r="284" spans="1:13" s="186" customFormat="1" x14ac:dyDescent="0.35">
      <c r="A284" s="568"/>
      <c r="B284" s="328"/>
      <c r="C284" s="329"/>
      <c r="D284" s="334"/>
      <c r="E284" s="618"/>
      <c r="F284" s="619"/>
      <c r="G284" s="288"/>
      <c r="H284" s="332"/>
      <c r="I284" s="518"/>
      <c r="J284" s="518"/>
      <c r="K284" s="493" t="str">
        <f>IF(H284="","",IF($I$38=Calculations!$O$6,IF('B. WasteTracking'!$J$38=Calculations!$O$6,(I284+J284)/H284*100,(I284/H284*100)+J284),IF('B. WasteTracking'!$J$38=Calculations!$O$6,I284+(J284/H284*100),I284+J284)))</f>
        <v/>
      </c>
      <c r="L284" s="620" t="str">
        <f t="shared" si="7"/>
        <v/>
      </c>
      <c r="M284" s="621"/>
    </row>
    <row r="285" spans="1:13" s="186" customFormat="1" x14ac:dyDescent="0.35">
      <c r="A285" s="547"/>
      <c r="B285" s="330"/>
      <c r="C285" s="331"/>
      <c r="D285" s="334"/>
      <c r="E285" s="616"/>
      <c r="F285" s="617"/>
      <c r="G285" s="250"/>
      <c r="H285" s="548"/>
      <c r="I285" s="545"/>
      <c r="J285" s="545"/>
      <c r="K285" s="493" t="str">
        <f>IF(H285="","",IF($I$38=Calculations!$O$6,IF('B. WasteTracking'!$J$38=Calculations!$O$6,(I285+J285)/H285*100,(I285/H285*100)+J285),IF('B. WasteTracking'!$J$38=Calculations!$O$6,I285+(J285/H285*100),I285+J285)))</f>
        <v/>
      </c>
      <c r="L285" s="620" t="str">
        <f t="shared" si="7"/>
        <v/>
      </c>
      <c r="M285" s="621"/>
    </row>
    <row r="286" spans="1:13" s="186" customFormat="1" x14ac:dyDescent="0.35">
      <c r="A286" s="568"/>
      <c r="B286" s="328"/>
      <c r="C286" s="329"/>
      <c r="D286" s="334"/>
      <c r="E286" s="618"/>
      <c r="F286" s="619"/>
      <c r="G286" s="288"/>
      <c r="H286" s="332"/>
      <c r="I286" s="518"/>
      <c r="J286" s="518"/>
      <c r="K286" s="493" t="str">
        <f>IF(H286="","",IF($I$38=Calculations!$O$6,IF('B. WasteTracking'!$J$38=Calculations!$O$6,(I286+J286)/H286*100,(I286/H286*100)+J286),IF('B. WasteTracking'!$J$38=Calculations!$O$6,I286+(J286/H286*100),I286+J286)))</f>
        <v/>
      </c>
      <c r="L286" s="620" t="str">
        <f t="shared" si="7"/>
        <v/>
      </c>
      <c r="M286" s="621"/>
    </row>
    <row r="287" spans="1:13" s="186" customFormat="1" x14ac:dyDescent="0.35">
      <c r="A287" s="547"/>
      <c r="B287" s="330"/>
      <c r="C287" s="331"/>
      <c r="D287" s="334"/>
      <c r="E287" s="616"/>
      <c r="F287" s="617"/>
      <c r="G287" s="250"/>
      <c r="H287" s="548"/>
      <c r="I287" s="545"/>
      <c r="J287" s="545"/>
      <c r="K287" s="493" t="str">
        <f>IF(H287="","",IF($I$38=Calculations!$O$6,IF('B. WasteTracking'!$J$38=Calculations!$O$6,(I287+J287)/H287*100,(I287/H287*100)+J287),IF('B. WasteTracking'!$J$38=Calculations!$O$6,I287+(J287/H287*100),I287+J287)))</f>
        <v/>
      </c>
      <c r="L287" s="620" t="str">
        <f t="shared" si="7"/>
        <v/>
      </c>
      <c r="M287" s="621"/>
    </row>
    <row r="288" spans="1:13" s="186" customFormat="1" x14ac:dyDescent="0.35">
      <c r="A288" s="568"/>
      <c r="B288" s="328"/>
      <c r="C288" s="329"/>
      <c r="D288" s="334"/>
      <c r="E288" s="618"/>
      <c r="F288" s="619"/>
      <c r="G288" s="288"/>
      <c r="H288" s="332"/>
      <c r="I288" s="518"/>
      <c r="J288" s="518"/>
      <c r="K288" s="493" t="str">
        <f>IF(H288="","",IF($I$38=Calculations!$O$6,IF('B. WasteTracking'!$J$38=Calculations!$O$6,(I288+J288)/H288*100,(I288/H288*100)+J288),IF('B. WasteTracking'!$J$38=Calculations!$O$6,I288+(J288/H288*100),I288+J288)))</f>
        <v/>
      </c>
      <c r="L288" s="620" t="str">
        <f t="shared" si="7"/>
        <v/>
      </c>
      <c r="M288" s="621"/>
    </row>
    <row r="289" spans="1:13" s="186" customFormat="1" x14ac:dyDescent="0.35">
      <c r="A289" s="547"/>
      <c r="B289" s="330"/>
      <c r="C289" s="331"/>
      <c r="D289" s="334"/>
      <c r="E289" s="616"/>
      <c r="F289" s="617"/>
      <c r="G289" s="250"/>
      <c r="H289" s="548"/>
      <c r="I289" s="545"/>
      <c r="J289" s="545"/>
      <c r="K289" s="493" t="str">
        <f>IF(H289="","",IF($I$38=Calculations!$O$6,IF('B. WasteTracking'!$J$38=Calculations!$O$6,(I289+J289)/H289*100,(I289/H289*100)+J289),IF('B. WasteTracking'!$J$38=Calculations!$O$6,I289+(J289/H289*100),I289+J289)))</f>
        <v/>
      </c>
      <c r="L289" s="620" t="str">
        <f t="shared" si="7"/>
        <v/>
      </c>
      <c r="M289" s="621"/>
    </row>
    <row r="290" spans="1:13" s="186" customFormat="1" x14ac:dyDescent="0.35">
      <c r="A290" s="568"/>
      <c r="B290" s="328"/>
      <c r="C290" s="329"/>
      <c r="D290" s="334"/>
      <c r="E290" s="618"/>
      <c r="F290" s="619"/>
      <c r="G290" s="288"/>
      <c r="H290" s="332"/>
      <c r="I290" s="518"/>
      <c r="J290" s="518"/>
      <c r="K290" s="493" t="str">
        <f>IF(H290="","",IF($I$38=Calculations!$O$6,IF('B. WasteTracking'!$J$38=Calculations!$O$6,(I290+J290)/H290*100,(I290/H290*100)+J290),IF('B. WasteTracking'!$J$38=Calculations!$O$6,I290+(J290/H290*100),I290+J290)))</f>
        <v/>
      </c>
      <c r="L290" s="620" t="str">
        <f t="shared" si="7"/>
        <v/>
      </c>
      <c r="M290" s="621"/>
    </row>
    <row r="291" spans="1:13" s="186" customFormat="1" x14ac:dyDescent="0.35">
      <c r="A291" s="547"/>
      <c r="B291" s="330"/>
      <c r="C291" s="331"/>
      <c r="D291" s="334"/>
      <c r="E291" s="616"/>
      <c r="F291" s="617"/>
      <c r="G291" s="250"/>
      <c r="H291" s="548"/>
      <c r="I291" s="545"/>
      <c r="J291" s="545"/>
      <c r="K291" s="493" t="str">
        <f>IF(H291="","",IF($I$38=Calculations!$O$6,IF('B. WasteTracking'!$J$38=Calculations!$O$6,(I291+J291)/H291*100,(I291/H291*100)+J291),IF('B. WasteTracking'!$J$38=Calculations!$O$6,I291+(J291/H291*100),I291+J291)))</f>
        <v/>
      </c>
      <c r="L291" s="620" t="str">
        <f t="shared" si="7"/>
        <v/>
      </c>
      <c r="M291" s="621"/>
    </row>
    <row r="292" spans="1:13" s="186" customFormat="1" x14ac:dyDescent="0.35">
      <c r="A292" s="568"/>
      <c r="B292" s="328"/>
      <c r="C292" s="329"/>
      <c r="D292" s="334"/>
      <c r="E292" s="618"/>
      <c r="F292" s="619"/>
      <c r="G292" s="288"/>
      <c r="H292" s="332"/>
      <c r="I292" s="518"/>
      <c r="J292" s="518"/>
      <c r="K292" s="493" t="str">
        <f>IF(H292="","",IF($I$38=Calculations!$O$6,IF('B. WasteTracking'!$J$38=Calculations!$O$6,(I292+J292)/H292*100,(I292/H292*100)+J292),IF('B. WasteTracking'!$J$38=Calculations!$O$6,I292+(J292/H292*100),I292+J292)))</f>
        <v/>
      </c>
      <c r="L292" s="620" t="str">
        <f t="shared" si="7"/>
        <v/>
      </c>
      <c r="M292" s="621"/>
    </row>
    <row r="293" spans="1:13" s="186" customFormat="1" x14ac:dyDescent="0.35">
      <c r="A293" s="547"/>
      <c r="B293" s="330"/>
      <c r="C293" s="331"/>
      <c r="D293" s="334"/>
      <c r="E293" s="616"/>
      <c r="F293" s="617"/>
      <c r="G293" s="250"/>
      <c r="H293" s="548"/>
      <c r="I293" s="545"/>
      <c r="J293" s="545"/>
      <c r="K293" s="493" t="str">
        <f>IF(H293="","",IF($I$38=Calculations!$O$6,IF('B. WasteTracking'!$J$38=Calculations!$O$6,(I293+J293)/H293*100,(I293/H293*100)+J293),IF('B. WasteTracking'!$J$38=Calculations!$O$6,I293+(J293/H293*100),I293+J293)))</f>
        <v/>
      </c>
      <c r="L293" s="620" t="str">
        <f t="shared" si="7"/>
        <v/>
      </c>
      <c r="M293" s="621"/>
    </row>
    <row r="294" spans="1:13" s="186" customFormat="1" x14ac:dyDescent="0.35">
      <c r="A294" s="568"/>
      <c r="B294" s="328"/>
      <c r="C294" s="329"/>
      <c r="D294" s="334"/>
      <c r="E294" s="618"/>
      <c r="F294" s="619"/>
      <c r="G294" s="288"/>
      <c r="H294" s="332"/>
      <c r="I294" s="518"/>
      <c r="J294" s="518"/>
      <c r="K294" s="493" t="str">
        <f>IF(H294="","",IF($I$38=Calculations!$O$6,IF('B. WasteTracking'!$J$38=Calculations!$O$6,(I294+J294)/H294*100,(I294/H294*100)+J294),IF('B. WasteTracking'!$J$38=Calculations!$O$6,I294+(J294/H294*100),I294+J294)))</f>
        <v/>
      </c>
      <c r="L294" s="624" t="str">
        <f t="shared" si="7"/>
        <v/>
      </c>
      <c r="M294" s="655"/>
    </row>
    <row r="295" spans="1:13" s="186" customFormat="1" x14ac:dyDescent="0.35">
      <c r="A295" s="547"/>
      <c r="B295" s="330"/>
      <c r="C295" s="331"/>
      <c r="D295" s="334"/>
      <c r="E295" s="616"/>
      <c r="F295" s="617"/>
      <c r="G295" s="250"/>
      <c r="H295" s="548"/>
      <c r="I295" s="545"/>
      <c r="J295" s="545"/>
      <c r="K295" s="493" t="str">
        <f>IF(H295="","",IF($I$38=Calculations!$O$6,IF('B. WasteTracking'!$J$38=Calculations!$O$6,(I295+J295)/H295*100,(I295/H295*100)+J295),IF('B. WasteTracking'!$J$38=Calculations!$O$6,I295+(J295/H295*100),I295+J295)))</f>
        <v/>
      </c>
      <c r="L295" s="620" t="str">
        <f t="shared" si="7"/>
        <v/>
      </c>
      <c r="M295" s="621"/>
    </row>
    <row r="296" spans="1:13" s="186" customFormat="1" x14ac:dyDescent="0.35">
      <c r="A296" s="568"/>
      <c r="B296" s="328"/>
      <c r="C296" s="329"/>
      <c r="D296" s="334"/>
      <c r="E296" s="618"/>
      <c r="F296" s="619"/>
      <c r="G296" s="288"/>
      <c r="H296" s="332"/>
      <c r="I296" s="518"/>
      <c r="J296" s="518"/>
      <c r="K296" s="493" t="str">
        <f>IF(H296="","",IF($I$38=Calculations!$O$6,IF('B. WasteTracking'!$J$38=Calculations!$O$6,(I296+J296)/H296*100,(I296/H296*100)+J296),IF('B. WasteTracking'!$J$38=Calculations!$O$6,I296+(J296/H296*100),I296+J296)))</f>
        <v/>
      </c>
      <c r="L296" s="620" t="str">
        <f t="shared" si="7"/>
        <v/>
      </c>
      <c r="M296" s="621"/>
    </row>
    <row r="297" spans="1:13" s="186" customFormat="1" ht="15" thickBot="1" x14ac:dyDescent="0.4">
      <c r="A297" s="547"/>
      <c r="B297" s="330"/>
      <c r="C297" s="331"/>
      <c r="D297" s="550"/>
      <c r="E297" s="616"/>
      <c r="F297" s="617"/>
      <c r="G297" s="250"/>
      <c r="H297" s="548"/>
      <c r="I297" s="545"/>
      <c r="J297" s="545"/>
      <c r="K297" s="493" t="str">
        <f>IF(H297="","",IF($I$38=Calculations!$O$6,IF('B. WasteTracking'!$J$38=Calculations!$O$6,(I297+J297)/H297*100,(I297/H297*100)+J297),IF('B. WasteTracking'!$J$38=Calculations!$O$6,I297+(J297/H297*100),I297+J297)))</f>
        <v/>
      </c>
      <c r="L297" s="625" t="str">
        <f t="shared" si="7"/>
        <v/>
      </c>
      <c r="M297" s="626"/>
    </row>
    <row r="298" spans="1:13" s="186" customFormat="1" ht="21" x14ac:dyDescent="0.35">
      <c r="A298" s="541" t="s">
        <v>369</v>
      </c>
      <c r="B298" s="468"/>
      <c r="C298" s="468"/>
      <c r="D298" s="468"/>
      <c r="E298" s="469"/>
      <c r="F298" s="469"/>
      <c r="G298" s="468"/>
      <c r="H298" s="469"/>
      <c r="I298" s="469"/>
      <c r="J298" s="469"/>
      <c r="K298" s="469"/>
      <c r="L298" s="469"/>
      <c r="M298" s="470"/>
    </row>
    <row r="299" spans="1:13" s="186" customFormat="1" ht="15" customHeight="1" x14ac:dyDescent="0.35">
      <c r="A299" s="542" t="s">
        <v>347</v>
      </c>
      <c r="B299" s="471"/>
      <c r="C299" s="471"/>
      <c r="D299" s="471"/>
      <c r="E299" s="471"/>
      <c r="F299" s="471"/>
      <c r="G299" s="471"/>
      <c r="H299" s="471"/>
      <c r="I299" s="471"/>
      <c r="J299" s="471"/>
      <c r="K299" s="471"/>
      <c r="L299" s="471"/>
      <c r="M299" s="472"/>
    </row>
    <row r="300" spans="1:13" s="186" customFormat="1" ht="15" x14ac:dyDescent="0.35">
      <c r="A300" s="543" t="s">
        <v>365</v>
      </c>
      <c r="B300" s="473" t="s">
        <v>34</v>
      </c>
      <c r="C300" s="474"/>
      <c r="D300" s="475"/>
      <c r="E300" s="644" t="s">
        <v>297</v>
      </c>
      <c r="F300" s="645"/>
      <c r="G300" s="43" t="s">
        <v>364</v>
      </c>
      <c r="H300" s="476" t="s">
        <v>292</v>
      </c>
      <c r="I300" s="477" t="s">
        <v>35</v>
      </c>
      <c r="J300" s="478"/>
      <c r="K300" s="479"/>
      <c r="L300" s="622" t="s">
        <v>292</v>
      </c>
      <c r="M300" s="623"/>
    </row>
    <row r="301" spans="1:13" s="186" customFormat="1" ht="15.5" x14ac:dyDescent="0.35">
      <c r="A301" s="544"/>
      <c r="B301" s="481"/>
      <c r="C301" s="482"/>
      <c r="D301" s="480"/>
      <c r="E301" s="481"/>
      <c r="F301" s="483"/>
      <c r="G301" s="484"/>
      <c r="H301" s="484" t="s">
        <v>293</v>
      </c>
      <c r="I301" s="485" t="s">
        <v>298</v>
      </c>
      <c r="J301" s="485" t="s">
        <v>7</v>
      </c>
      <c r="K301" s="486" t="s">
        <v>10</v>
      </c>
      <c r="L301" s="637" t="s">
        <v>294</v>
      </c>
      <c r="M301" s="638"/>
    </row>
    <row r="302" spans="1:13" s="186" customFormat="1" ht="15" customHeight="1" x14ac:dyDescent="0.35">
      <c r="A302" s="560"/>
      <c r="B302" s="561" t="s">
        <v>76</v>
      </c>
      <c r="C302" s="562" t="s">
        <v>387</v>
      </c>
      <c r="D302" s="562" t="s">
        <v>77</v>
      </c>
      <c r="E302" s="563" t="s">
        <v>21</v>
      </c>
      <c r="F302" s="564"/>
      <c r="G302" s="565" t="s">
        <v>367</v>
      </c>
      <c r="H302" s="566" t="str">
        <f>H269</f>
        <v>(KG)</v>
      </c>
      <c r="I302" s="566" t="str">
        <f>I269</f>
        <v>(%)</v>
      </c>
      <c r="J302" s="566" t="str">
        <f>J269</f>
        <v>(%)</v>
      </c>
      <c r="K302" s="566" t="s">
        <v>22</v>
      </c>
      <c r="L302" s="565" t="str">
        <f>H302</f>
        <v>(KG)</v>
      </c>
      <c r="M302" s="567"/>
    </row>
    <row r="303" spans="1:13" s="186" customFormat="1" ht="15" customHeight="1" x14ac:dyDescent="0.35">
      <c r="A303" s="568"/>
      <c r="B303" s="328"/>
      <c r="C303" s="329"/>
      <c r="D303" s="333"/>
      <c r="E303" s="618"/>
      <c r="F303" s="619"/>
      <c r="G303" s="288"/>
      <c r="H303" s="332"/>
      <c r="I303" s="518"/>
      <c r="J303" s="518"/>
      <c r="K303" s="493" t="str">
        <f>IF(H303="","",IF($I$38=Calculations!$O$6,IF('B. WasteTracking'!$J$38=Calculations!$O$6,(I303+J303)/H303*100,(I303/H303*100)+J303),IF('B. WasteTracking'!$J$38=Calculations!$O$6,I303+(J303/H303*100),I303+J303)))</f>
        <v/>
      </c>
      <c r="L303" s="624" t="str">
        <f t="shared" ref="L303:L330" si="8">IF($H303="","", K303*H303/100)</f>
        <v/>
      </c>
      <c r="M303" s="621"/>
    </row>
    <row r="304" spans="1:13" s="186" customFormat="1" x14ac:dyDescent="0.35">
      <c r="A304" s="547"/>
      <c r="B304" s="330"/>
      <c r="C304" s="331"/>
      <c r="D304" s="334"/>
      <c r="E304" s="616"/>
      <c r="F304" s="617"/>
      <c r="G304" s="250"/>
      <c r="H304" s="548"/>
      <c r="I304" s="545"/>
      <c r="J304" s="545"/>
      <c r="K304" s="493" t="str">
        <f>IF(H304="","",IF($I$38=Calculations!$O$6,IF('B. WasteTracking'!$J$38=Calculations!$O$6,(I304+J304)/H304*100,(I304/H304*100)+J304),IF('B. WasteTracking'!$J$38=Calculations!$O$6,I304+(J304/H304*100),I304+J304)))</f>
        <v/>
      </c>
      <c r="L304" s="620" t="str">
        <f t="shared" si="8"/>
        <v/>
      </c>
      <c r="M304" s="621"/>
    </row>
    <row r="305" spans="1:13" s="186" customFormat="1" x14ac:dyDescent="0.35">
      <c r="A305" s="568"/>
      <c r="B305" s="328"/>
      <c r="C305" s="329"/>
      <c r="D305" s="549"/>
      <c r="E305" s="618"/>
      <c r="F305" s="619"/>
      <c r="G305" s="288"/>
      <c r="H305" s="332"/>
      <c r="I305" s="518"/>
      <c r="J305" s="518"/>
      <c r="K305" s="493" t="str">
        <f>IF(H305="","",IF($I$38=Calculations!$O$6,IF('B. WasteTracking'!$J$38=Calculations!$O$6,(I305+J305)/H305*100,(I305/H305*100)+J305),IF('B. WasteTracking'!$J$38=Calculations!$O$6,I305+(J305/H305*100),I305+J305)))</f>
        <v/>
      </c>
      <c r="L305" s="620" t="str">
        <f t="shared" si="8"/>
        <v/>
      </c>
      <c r="M305" s="621"/>
    </row>
    <row r="306" spans="1:13" s="186" customFormat="1" x14ac:dyDescent="0.35">
      <c r="A306" s="547"/>
      <c r="B306" s="330"/>
      <c r="C306" s="331"/>
      <c r="D306" s="334"/>
      <c r="E306" s="616"/>
      <c r="F306" s="617"/>
      <c r="G306" s="250"/>
      <c r="H306" s="548"/>
      <c r="I306" s="545"/>
      <c r="J306" s="545"/>
      <c r="K306" s="493" t="str">
        <f>IF(H306="","",IF($I$38=Calculations!$O$6,IF('B. WasteTracking'!$J$38=Calculations!$O$6,(I306+J306)/H306*100,(I306/H306*100)+J306),IF('B. WasteTracking'!$J$38=Calculations!$O$6,I306+(J306/H306*100),I306+J306)))</f>
        <v/>
      </c>
      <c r="L306" s="620" t="str">
        <f t="shared" si="8"/>
        <v/>
      </c>
      <c r="M306" s="621"/>
    </row>
    <row r="307" spans="1:13" s="186" customFormat="1" ht="15" customHeight="1" x14ac:dyDescent="0.35">
      <c r="A307" s="568"/>
      <c r="B307" s="328"/>
      <c r="C307" s="329"/>
      <c r="D307" s="334"/>
      <c r="E307" s="618"/>
      <c r="F307" s="619"/>
      <c r="G307" s="288"/>
      <c r="H307" s="332"/>
      <c r="I307" s="518"/>
      <c r="J307" s="518"/>
      <c r="K307" s="493" t="str">
        <f>IF(H307="","",IF($I$38=Calculations!$O$6,IF('B. WasteTracking'!$J$38=Calculations!$O$6,(I307+J307)/H307*100,(I307/H307*100)+J307),IF('B. WasteTracking'!$J$38=Calculations!$O$6,I307+(J307/H307*100),I307+J307)))</f>
        <v/>
      </c>
      <c r="L307" s="620" t="str">
        <f t="shared" si="8"/>
        <v/>
      </c>
      <c r="M307" s="621"/>
    </row>
    <row r="308" spans="1:13" s="186" customFormat="1" ht="15" customHeight="1" x14ac:dyDescent="0.35">
      <c r="A308" s="547"/>
      <c r="B308" s="330"/>
      <c r="C308" s="331"/>
      <c r="D308" s="334"/>
      <c r="E308" s="616"/>
      <c r="F308" s="617"/>
      <c r="G308" s="250"/>
      <c r="H308" s="548"/>
      <c r="I308" s="545"/>
      <c r="J308" s="545"/>
      <c r="K308" s="493" t="str">
        <f>IF(H308="","",IF($I$38=Calculations!$O$6,IF('B. WasteTracking'!$J$38=Calculations!$O$6,(I308+J308)/H308*100,(I308/H308*100)+J308),IF('B. WasteTracking'!$J$38=Calculations!$O$6,I308+(J308/H308*100),I308+J308)))</f>
        <v/>
      </c>
      <c r="L308" s="620" t="str">
        <f t="shared" si="8"/>
        <v/>
      </c>
      <c r="M308" s="621"/>
    </row>
    <row r="309" spans="1:13" s="186" customFormat="1" x14ac:dyDescent="0.35">
      <c r="A309" s="568"/>
      <c r="B309" s="328"/>
      <c r="C309" s="329"/>
      <c r="D309" s="334"/>
      <c r="E309" s="618"/>
      <c r="F309" s="619"/>
      <c r="G309" s="288"/>
      <c r="H309" s="332"/>
      <c r="I309" s="518"/>
      <c r="J309" s="518"/>
      <c r="K309" s="493" t="str">
        <f>IF(H309="","",IF($I$38=Calculations!$O$6,IF('B. WasteTracking'!$J$38=Calculations!$O$6,(I309+J309)/H309*100,(I309/H309*100)+J309),IF('B. WasteTracking'!$J$38=Calculations!$O$6,I309+(J309/H309*100),I309+J309)))</f>
        <v/>
      </c>
      <c r="L309" s="620" t="str">
        <f t="shared" si="8"/>
        <v/>
      </c>
      <c r="M309" s="621"/>
    </row>
    <row r="310" spans="1:13" s="186" customFormat="1" x14ac:dyDescent="0.35">
      <c r="A310" s="547"/>
      <c r="B310" s="330"/>
      <c r="C310" s="331"/>
      <c r="D310" s="334"/>
      <c r="E310" s="616"/>
      <c r="F310" s="617"/>
      <c r="G310" s="250"/>
      <c r="H310" s="548"/>
      <c r="I310" s="545"/>
      <c r="J310" s="545"/>
      <c r="K310" s="493" t="str">
        <f>IF(H310="","",IF($I$38=Calculations!$O$6,IF('B. WasteTracking'!$J$38=Calculations!$O$6,(I310+J310)/H310*100,(I310/H310*100)+J310),IF('B. WasteTracking'!$J$38=Calculations!$O$6,I310+(J310/H310*100),I310+J310)))</f>
        <v/>
      </c>
      <c r="L310" s="620" t="str">
        <f t="shared" si="8"/>
        <v/>
      </c>
      <c r="M310" s="621"/>
    </row>
    <row r="311" spans="1:13" s="186" customFormat="1" x14ac:dyDescent="0.35">
      <c r="A311" s="568"/>
      <c r="B311" s="328"/>
      <c r="C311" s="329"/>
      <c r="D311" s="334"/>
      <c r="E311" s="618"/>
      <c r="F311" s="619"/>
      <c r="G311" s="288"/>
      <c r="H311" s="332"/>
      <c r="I311" s="518"/>
      <c r="J311" s="518"/>
      <c r="K311" s="493" t="str">
        <f>IF(H311="","",IF($I$38=Calculations!$O$6,IF('B. WasteTracking'!$J$38=Calculations!$O$6,(I311+J311)/H311*100,(I311/H311*100)+J311),IF('B. WasteTracking'!$J$38=Calculations!$O$6,I311+(J311/H311*100),I311+J311)))</f>
        <v/>
      </c>
      <c r="L311" s="620" t="str">
        <f t="shared" si="8"/>
        <v/>
      </c>
      <c r="M311" s="621"/>
    </row>
    <row r="312" spans="1:13" s="186" customFormat="1" x14ac:dyDescent="0.35">
      <c r="A312" s="547"/>
      <c r="B312" s="330"/>
      <c r="C312" s="331"/>
      <c r="D312" s="334"/>
      <c r="E312" s="616"/>
      <c r="F312" s="617"/>
      <c r="G312" s="250"/>
      <c r="H312" s="548"/>
      <c r="I312" s="545"/>
      <c r="J312" s="545"/>
      <c r="K312" s="493" t="str">
        <f>IF(H312="","",IF($I$38=Calculations!$O$6,IF('B. WasteTracking'!$J$38=Calculations!$O$6,(I312+J312)/H312*100,(I312/H312*100)+J312),IF('B. WasteTracking'!$J$38=Calculations!$O$6,I312+(J312/H312*100),I312+J312)))</f>
        <v/>
      </c>
      <c r="L312" s="620" t="str">
        <f t="shared" si="8"/>
        <v/>
      </c>
      <c r="M312" s="621"/>
    </row>
    <row r="313" spans="1:13" s="186" customFormat="1" ht="15" customHeight="1" x14ac:dyDescent="0.35">
      <c r="A313" s="568"/>
      <c r="B313" s="328"/>
      <c r="C313" s="329"/>
      <c r="D313" s="334"/>
      <c r="E313" s="618"/>
      <c r="F313" s="619"/>
      <c r="G313" s="288"/>
      <c r="H313" s="332"/>
      <c r="I313" s="518"/>
      <c r="J313" s="518"/>
      <c r="K313" s="493" t="str">
        <f>IF(H313="","",IF($I$38=Calculations!$O$6,IF('B. WasteTracking'!$J$38=Calculations!$O$6,(I313+J313)/H313*100,(I313/H313*100)+J313),IF('B. WasteTracking'!$J$38=Calculations!$O$6,I313+(J313/H313*100),I313+J313)))</f>
        <v/>
      </c>
      <c r="L313" s="620" t="str">
        <f t="shared" si="8"/>
        <v/>
      </c>
      <c r="M313" s="621"/>
    </row>
    <row r="314" spans="1:13" s="186" customFormat="1" x14ac:dyDescent="0.35">
      <c r="A314" s="547"/>
      <c r="B314" s="330"/>
      <c r="C314" s="331"/>
      <c r="D314" s="334"/>
      <c r="E314" s="616"/>
      <c r="F314" s="617"/>
      <c r="G314" s="250"/>
      <c r="H314" s="548"/>
      <c r="I314" s="545"/>
      <c r="J314" s="545"/>
      <c r="K314" s="493" t="str">
        <f>IF(H314="","",IF($I$38=Calculations!$O$6,IF('B. WasteTracking'!$J$38=Calculations!$O$6,(I314+J314)/H314*100,(I314/H314*100)+J314),IF('B. WasteTracking'!$J$38=Calculations!$O$6,I314+(J314/H314*100),I314+J314)))</f>
        <v/>
      </c>
      <c r="L314" s="620" t="str">
        <f t="shared" si="8"/>
        <v/>
      </c>
      <c r="M314" s="621"/>
    </row>
    <row r="315" spans="1:13" s="186" customFormat="1" ht="15" customHeight="1" x14ac:dyDescent="0.35">
      <c r="A315" s="568"/>
      <c r="B315" s="328"/>
      <c r="C315" s="329"/>
      <c r="D315" s="334"/>
      <c r="E315" s="618"/>
      <c r="F315" s="619"/>
      <c r="G315" s="288"/>
      <c r="H315" s="332"/>
      <c r="I315" s="518"/>
      <c r="J315" s="518"/>
      <c r="K315" s="493" t="str">
        <f>IF(H315="","",IF($I$38=Calculations!$O$6,IF('B. WasteTracking'!$J$38=Calculations!$O$6,(I315+J315)/H315*100,(I315/H315*100)+J315),IF('B. WasteTracking'!$J$38=Calculations!$O$6,I315+(J315/H315*100),I315+J315)))</f>
        <v/>
      </c>
      <c r="L315" s="620" t="str">
        <f t="shared" si="8"/>
        <v/>
      </c>
      <c r="M315" s="621"/>
    </row>
    <row r="316" spans="1:13" s="186" customFormat="1" x14ac:dyDescent="0.35">
      <c r="A316" s="547"/>
      <c r="B316" s="330"/>
      <c r="C316" s="331"/>
      <c r="D316" s="334"/>
      <c r="E316" s="616"/>
      <c r="F316" s="617"/>
      <c r="G316" s="250"/>
      <c r="H316" s="548"/>
      <c r="I316" s="545"/>
      <c r="J316" s="545"/>
      <c r="K316" s="493" t="str">
        <f>IF(H316="","",IF($I$38=Calculations!$O$6,IF('B. WasteTracking'!$J$38=Calculations!$O$6,(I316+J316)/H316*100,(I316/H316*100)+J316),IF('B. WasteTracking'!$J$38=Calculations!$O$6,I316+(J316/H316*100),I316+J316)))</f>
        <v/>
      </c>
      <c r="L316" s="620" t="str">
        <f t="shared" si="8"/>
        <v/>
      </c>
      <c r="M316" s="621"/>
    </row>
    <row r="317" spans="1:13" s="186" customFormat="1" x14ac:dyDescent="0.35">
      <c r="A317" s="568"/>
      <c r="B317" s="328"/>
      <c r="C317" s="329"/>
      <c r="D317" s="334"/>
      <c r="E317" s="618"/>
      <c r="F317" s="619"/>
      <c r="G317" s="288"/>
      <c r="H317" s="332"/>
      <c r="I317" s="518"/>
      <c r="J317" s="518"/>
      <c r="K317" s="493" t="str">
        <f>IF(H317="","",IF($I$38=Calculations!$O$6,IF('B. WasteTracking'!$J$38=Calculations!$O$6,(I317+J317)/H317*100,(I317/H317*100)+J317),IF('B. WasteTracking'!$J$38=Calculations!$O$6,I317+(J317/H317*100),I317+J317)))</f>
        <v/>
      </c>
      <c r="L317" s="620" t="str">
        <f t="shared" si="8"/>
        <v/>
      </c>
      <c r="M317" s="621"/>
    </row>
    <row r="318" spans="1:13" s="186" customFormat="1" x14ac:dyDescent="0.35">
      <c r="A318" s="547"/>
      <c r="B318" s="330"/>
      <c r="C318" s="331"/>
      <c r="D318" s="334"/>
      <c r="E318" s="616"/>
      <c r="F318" s="617"/>
      <c r="G318" s="250"/>
      <c r="H318" s="548"/>
      <c r="I318" s="545"/>
      <c r="J318" s="545"/>
      <c r="K318" s="493" t="str">
        <f>IF(H318="","",IF($I$38=Calculations!$O$6,IF('B. WasteTracking'!$J$38=Calculations!$O$6,(I318+J318)/H318*100,(I318/H318*100)+J318),IF('B. WasteTracking'!$J$38=Calculations!$O$6,I318+(J318/H318*100),I318+J318)))</f>
        <v/>
      </c>
      <c r="L318" s="620" t="str">
        <f t="shared" si="8"/>
        <v/>
      </c>
      <c r="M318" s="621"/>
    </row>
    <row r="319" spans="1:13" s="186" customFormat="1" x14ac:dyDescent="0.35">
      <c r="A319" s="568"/>
      <c r="B319" s="328"/>
      <c r="C319" s="329"/>
      <c r="D319" s="334"/>
      <c r="E319" s="618"/>
      <c r="F319" s="619"/>
      <c r="G319" s="288"/>
      <c r="H319" s="332"/>
      <c r="I319" s="518"/>
      <c r="J319" s="518"/>
      <c r="K319" s="493" t="str">
        <f>IF(H319="","",IF($I$38=Calculations!$O$6,IF('B. WasteTracking'!$J$38=Calculations!$O$6,(I319+J319)/H319*100,(I319/H319*100)+J319),IF('B. WasteTracking'!$J$38=Calculations!$O$6,I319+(J319/H319*100),I319+J319)))</f>
        <v/>
      </c>
      <c r="L319" s="620" t="str">
        <f t="shared" si="8"/>
        <v/>
      </c>
      <c r="M319" s="621"/>
    </row>
    <row r="320" spans="1:13" s="186" customFormat="1" x14ac:dyDescent="0.35">
      <c r="A320" s="547"/>
      <c r="B320" s="330"/>
      <c r="C320" s="331"/>
      <c r="D320" s="334"/>
      <c r="E320" s="616"/>
      <c r="F320" s="617"/>
      <c r="G320" s="250"/>
      <c r="H320" s="548"/>
      <c r="I320" s="545"/>
      <c r="J320" s="545"/>
      <c r="K320" s="493" t="str">
        <f>IF(H320="","",IF($I$38=Calculations!$O$6,IF('B. WasteTracking'!$J$38=Calculations!$O$6,(I320+J320)/H320*100,(I320/H320*100)+J320),IF('B. WasteTracking'!$J$38=Calculations!$O$6,I320+(J320/H320*100),I320+J320)))</f>
        <v/>
      </c>
      <c r="L320" s="620" t="str">
        <f t="shared" si="8"/>
        <v/>
      </c>
      <c r="M320" s="621"/>
    </row>
    <row r="321" spans="1:13" s="186" customFormat="1" x14ac:dyDescent="0.35">
      <c r="A321" s="568"/>
      <c r="B321" s="328"/>
      <c r="C321" s="329"/>
      <c r="D321" s="334"/>
      <c r="E321" s="618"/>
      <c r="F321" s="619"/>
      <c r="G321" s="288"/>
      <c r="H321" s="332"/>
      <c r="I321" s="518"/>
      <c r="J321" s="518"/>
      <c r="K321" s="493" t="str">
        <f>IF(H321="","",IF($I$38=Calculations!$O$6,IF('B. WasteTracking'!$J$38=Calculations!$O$6,(I321+J321)/H321*100,(I321/H321*100)+J321),IF('B. WasteTracking'!$J$38=Calculations!$O$6,I321+(J321/H321*100),I321+J321)))</f>
        <v/>
      </c>
      <c r="L321" s="620" t="str">
        <f t="shared" si="8"/>
        <v/>
      </c>
      <c r="M321" s="621"/>
    </row>
    <row r="322" spans="1:13" s="186" customFormat="1" x14ac:dyDescent="0.35">
      <c r="A322" s="547"/>
      <c r="B322" s="330"/>
      <c r="C322" s="331"/>
      <c r="D322" s="334"/>
      <c r="E322" s="616"/>
      <c r="F322" s="617"/>
      <c r="G322" s="250"/>
      <c r="H322" s="548"/>
      <c r="I322" s="545"/>
      <c r="J322" s="545"/>
      <c r="K322" s="493" t="str">
        <f>IF(H322="","",IF($I$38=Calculations!$O$6,IF('B. WasteTracking'!$J$38=Calculations!$O$6,(I322+J322)/H322*100,(I322/H322*100)+J322),IF('B. WasteTracking'!$J$38=Calculations!$O$6,I322+(J322/H322*100),I322+J322)))</f>
        <v/>
      </c>
      <c r="L322" s="620" t="str">
        <f t="shared" si="8"/>
        <v/>
      </c>
      <c r="M322" s="621"/>
    </row>
    <row r="323" spans="1:13" s="186" customFormat="1" x14ac:dyDescent="0.35">
      <c r="A323" s="568"/>
      <c r="B323" s="328"/>
      <c r="C323" s="329"/>
      <c r="D323" s="334"/>
      <c r="E323" s="618"/>
      <c r="F323" s="619"/>
      <c r="G323" s="288"/>
      <c r="H323" s="332"/>
      <c r="I323" s="518"/>
      <c r="J323" s="518"/>
      <c r="K323" s="493" t="str">
        <f>IF(H323="","",IF($I$38=Calculations!$O$6,IF('B. WasteTracking'!$J$38=Calculations!$O$6,(I323+J323)/H323*100,(I323/H323*100)+J323),IF('B. WasteTracking'!$J$38=Calculations!$O$6,I323+(J323/H323*100),I323+J323)))</f>
        <v/>
      </c>
      <c r="L323" s="620" t="str">
        <f t="shared" si="8"/>
        <v/>
      </c>
      <c r="M323" s="621"/>
    </row>
    <row r="324" spans="1:13" s="186" customFormat="1" x14ac:dyDescent="0.35">
      <c r="A324" s="547"/>
      <c r="B324" s="330"/>
      <c r="C324" s="331"/>
      <c r="D324" s="334"/>
      <c r="E324" s="616"/>
      <c r="F324" s="617"/>
      <c r="G324" s="250"/>
      <c r="H324" s="548"/>
      <c r="I324" s="545"/>
      <c r="J324" s="545"/>
      <c r="K324" s="493" t="str">
        <f>IF(H324="","",IF($I$38=Calculations!$O$6,IF('B. WasteTracking'!$J$38=Calculations!$O$6,(I324+J324)/H324*100,(I324/H324*100)+J324),IF('B. WasteTracking'!$J$38=Calculations!$O$6,I324+(J324/H324*100),I324+J324)))</f>
        <v/>
      </c>
      <c r="L324" s="620" t="str">
        <f t="shared" si="8"/>
        <v/>
      </c>
      <c r="M324" s="621"/>
    </row>
    <row r="325" spans="1:13" s="186" customFormat="1" x14ac:dyDescent="0.35">
      <c r="A325" s="568"/>
      <c r="B325" s="328"/>
      <c r="C325" s="329"/>
      <c r="D325" s="334"/>
      <c r="E325" s="618"/>
      <c r="F325" s="619"/>
      <c r="G325" s="288"/>
      <c r="H325" s="332"/>
      <c r="I325" s="518"/>
      <c r="J325" s="518"/>
      <c r="K325" s="493" t="str">
        <f>IF(H325="","",IF($I$38=Calculations!$O$6,IF('B. WasteTracking'!$J$38=Calculations!$O$6,(I325+J325)/H325*100,(I325/H325*100)+J325),IF('B. WasteTracking'!$J$38=Calculations!$O$6,I325+(J325/H325*100),I325+J325)))</f>
        <v/>
      </c>
      <c r="L325" s="620" t="str">
        <f t="shared" si="8"/>
        <v/>
      </c>
      <c r="M325" s="621"/>
    </row>
    <row r="326" spans="1:13" s="186" customFormat="1" x14ac:dyDescent="0.35">
      <c r="A326" s="547"/>
      <c r="B326" s="330"/>
      <c r="C326" s="331"/>
      <c r="D326" s="334"/>
      <c r="E326" s="616"/>
      <c r="F326" s="617"/>
      <c r="G326" s="250"/>
      <c r="H326" s="548"/>
      <c r="I326" s="545"/>
      <c r="J326" s="545"/>
      <c r="K326" s="493" t="str">
        <f>IF(H326="","",IF($I$38=Calculations!$O$6,IF('B. WasteTracking'!$J$38=Calculations!$O$6,(I326+J326)/H326*100,(I326/H326*100)+J326),IF('B. WasteTracking'!$J$38=Calculations!$O$6,I326+(J326/H326*100),I326+J326)))</f>
        <v/>
      </c>
      <c r="L326" s="620" t="str">
        <f t="shared" si="8"/>
        <v/>
      </c>
      <c r="M326" s="621"/>
    </row>
    <row r="327" spans="1:13" s="186" customFormat="1" x14ac:dyDescent="0.35">
      <c r="A327" s="568"/>
      <c r="B327" s="328"/>
      <c r="C327" s="329"/>
      <c r="D327" s="334"/>
      <c r="E327" s="618"/>
      <c r="F327" s="619"/>
      <c r="G327" s="288"/>
      <c r="H327" s="332"/>
      <c r="I327" s="518"/>
      <c r="J327" s="518"/>
      <c r="K327" s="493" t="str">
        <f>IF(H327="","",IF($I$38=Calculations!$O$6,IF('B. WasteTracking'!$J$38=Calculations!$O$6,(I327+J327)/H327*100,(I327/H327*100)+J327),IF('B. WasteTracking'!$J$38=Calculations!$O$6,I327+(J327/H327*100),I327+J327)))</f>
        <v/>
      </c>
      <c r="L327" s="624" t="str">
        <f t="shared" si="8"/>
        <v/>
      </c>
      <c r="M327" s="655"/>
    </row>
    <row r="328" spans="1:13" s="186" customFormat="1" x14ac:dyDescent="0.35">
      <c r="A328" s="547"/>
      <c r="B328" s="330"/>
      <c r="C328" s="331"/>
      <c r="D328" s="334"/>
      <c r="E328" s="616"/>
      <c r="F328" s="617"/>
      <c r="G328" s="250"/>
      <c r="H328" s="548"/>
      <c r="I328" s="545"/>
      <c r="J328" s="545"/>
      <c r="K328" s="493" t="str">
        <f>IF(H328="","",IF($I$38=Calculations!$O$6,IF('B. WasteTracking'!$J$38=Calculations!$O$6,(I328+J328)/H328*100,(I328/H328*100)+J328),IF('B. WasteTracking'!$J$38=Calculations!$O$6,I328+(J328/H328*100),I328+J328)))</f>
        <v/>
      </c>
      <c r="L328" s="620" t="str">
        <f t="shared" si="8"/>
        <v/>
      </c>
      <c r="M328" s="621"/>
    </row>
    <row r="329" spans="1:13" s="186" customFormat="1" x14ac:dyDescent="0.35">
      <c r="A329" s="568"/>
      <c r="B329" s="328"/>
      <c r="C329" s="329"/>
      <c r="D329" s="334"/>
      <c r="E329" s="618"/>
      <c r="F329" s="619"/>
      <c r="G329" s="288"/>
      <c r="H329" s="332"/>
      <c r="I329" s="518"/>
      <c r="J329" s="518"/>
      <c r="K329" s="493" t="str">
        <f>IF(H329="","",IF($I$38=Calculations!$O$6,IF('B. WasteTracking'!$J$38=Calculations!$O$6,(I329+J329)/H329*100,(I329/H329*100)+J329),IF('B. WasteTracking'!$J$38=Calculations!$O$6,I329+(J329/H329*100),I329+J329)))</f>
        <v/>
      </c>
      <c r="L329" s="620" t="str">
        <f t="shared" si="8"/>
        <v/>
      </c>
      <c r="M329" s="621"/>
    </row>
    <row r="330" spans="1:13" s="186" customFormat="1" ht="15" thickBot="1" x14ac:dyDescent="0.4">
      <c r="A330" s="547"/>
      <c r="B330" s="330"/>
      <c r="C330" s="331"/>
      <c r="D330" s="550"/>
      <c r="E330" s="616"/>
      <c r="F330" s="617"/>
      <c r="G330" s="250"/>
      <c r="H330" s="548"/>
      <c r="I330" s="545"/>
      <c r="J330" s="545"/>
      <c r="K330" s="493" t="str">
        <f>IF(H330="","",IF($I$38=Calculations!$O$6,IF('B. WasteTracking'!$J$38=Calculations!$O$6,(I330+J330)/H330*100,(I330/H330*100)+J330),IF('B. WasteTracking'!$J$38=Calculations!$O$6,I330+(J330/H330*100),I330+J330)))</f>
        <v/>
      </c>
      <c r="L330" s="625" t="str">
        <f t="shared" si="8"/>
        <v/>
      </c>
      <c r="M330" s="626"/>
    </row>
    <row r="331" spans="1:13" s="186" customFormat="1" ht="21" x14ac:dyDescent="0.35">
      <c r="A331" s="541" t="s">
        <v>369</v>
      </c>
      <c r="B331" s="468"/>
      <c r="C331" s="468"/>
      <c r="D331" s="468"/>
      <c r="E331" s="469"/>
      <c r="F331" s="469"/>
      <c r="G331" s="468"/>
      <c r="H331" s="469"/>
      <c r="I331" s="469"/>
      <c r="J331" s="469"/>
      <c r="K331" s="469"/>
      <c r="L331" s="469"/>
      <c r="M331" s="470"/>
    </row>
    <row r="332" spans="1:13" s="186" customFormat="1" ht="15" customHeight="1" x14ac:dyDescent="0.35">
      <c r="A332" s="542" t="s">
        <v>347</v>
      </c>
      <c r="B332" s="471"/>
      <c r="C332" s="471"/>
      <c r="D332" s="471"/>
      <c r="E332" s="471"/>
      <c r="F332" s="471"/>
      <c r="G332" s="471"/>
      <c r="H332" s="471"/>
      <c r="I332" s="471"/>
      <c r="J332" s="471"/>
      <c r="K332" s="471"/>
      <c r="L332" s="471"/>
      <c r="M332" s="472"/>
    </row>
    <row r="333" spans="1:13" s="186" customFormat="1" ht="15" x14ac:dyDescent="0.35">
      <c r="A333" s="543" t="s">
        <v>365</v>
      </c>
      <c r="B333" s="473" t="s">
        <v>34</v>
      </c>
      <c r="C333" s="474"/>
      <c r="D333" s="475"/>
      <c r="E333" s="644" t="s">
        <v>297</v>
      </c>
      <c r="F333" s="645"/>
      <c r="G333" s="43" t="s">
        <v>364</v>
      </c>
      <c r="H333" s="476" t="s">
        <v>292</v>
      </c>
      <c r="I333" s="477" t="s">
        <v>35</v>
      </c>
      <c r="J333" s="478"/>
      <c r="K333" s="479"/>
      <c r="L333" s="622" t="s">
        <v>292</v>
      </c>
      <c r="M333" s="623"/>
    </row>
    <row r="334" spans="1:13" s="186" customFormat="1" ht="15.5" x14ac:dyDescent="0.35">
      <c r="A334" s="544"/>
      <c r="B334" s="481"/>
      <c r="C334" s="482"/>
      <c r="D334" s="480"/>
      <c r="E334" s="481"/>
      <c r="F334" s="483"/>
      <c r="G334" s="484"/>
      <c r="H334" s="484" t="s">
        <v>293</v>
      </c>
      <c r="I334" s="485" t="s">
        <v>298</v>
      </c>
      <c r="J334" s="485" t="s">
        <v>7</v>
      </c>
      <c r="K334" s="486" t="s">
        <v>10</v>
      </c>
      <c r="L334" s="637" t="s">
        <v>294</v>
      </c>
      <c r="M334" s="638"/>
    </row>
    <row r="335" spans="1:13" s="186" customFormat="1" x14ac:dyDescent="0.35">
      <c r="A335" s="560"/>
      <c r="B335" s="561" t="s">
        <v>76</v>
      </c>
      <c r="C335" s="562" t="s">
        <v>387</v>
      </c>
      <c r="D335" s="562" t="s">
        <v>77</v>
      </c>
      <c r="E335" s="563" t="s">
        <v>21</v>
      </c>
      <c r="F335" s="564"/>
      <c r="G335" s="565" t="s">
        <v>367</v>
      </c>
      <c r="H335" s="566" t="str">
        <f>H302</f>
        <v>(KG)</v>
      </c>
      <c r="I335" s="566" t="str">
        <f>I302</f>
        <v>(%)</v>
      </c>
      <c r="J335" s="566" t="str">
        <f>J302</f>
        <v>(%)</v>
      </c>
      <c r="K335" s="566" t="s">
        <v>22</v>
      </c>
      <c r="L335" s="565" t="str">
        <f>H335</f>
        <v>(KG)</v>
      </c>
      <c r="M335" s="567"/>
    </row>
    <row r="336" spans="1:13" s="186" customFormat="1" ht="15" customHeight="1" x14ac:dyDescent="0.35">
      <c r="A336" s="568"/>
      <c r="B336" s="328"/>
      <c r="C336" s="329"/>
      <c r="D336" s="333"/>
      <c r="E336" s="618"/>
      <c r="F336" s="619"/>
      <c r="G336" s="288"/>
      <c r="H336" s="332"/>
      <c r="I336" s="518"/>
      <c r="J336" s="518"/>
      <c r="K336" s="493" t="str">
        <f>IF(H336="","",IF($I$38=Calculations!$O$6,IF('B. WasteTracking'!$J$38=Calculations!$O$6,(I336+J336)/H336*100,(I336/H336*100)+J336),IF('B. WasteTracking'!$J$38=Calculations!$O$6,I336+(J336/H336*100),I336+J336)))</f>
        <v/>
      </c>
      <c r="L336" s="624" t="str">
        <f t="shared" ref="L336:L363" si="9">IF($H336="","", K336*H336/100)</f>
        <v/>
      </c>
      <c r="M336" s="621"/>
    </row>
    <row r="337" spans="1:13" s="186" customFormat="1" ht="15" customHeight="1" x14ac:dyDescent="0.35">
      <c r="A337" s="547"/>
      <c r="B337" s="330"/>
      <c r="C337" s="331"/>
      <c r="D337" s="334"/>
      <c r="E337" s="616"/>
      <c r="F337" s="617"/>
      <c r="G337" s="250"/>
      <c r="H337" s="548"/>
      <c r="I337" s="545"/>
      <c r="J337" s="545"/>
      <c r="K337" s="493" t="str">
        <f>IF(H337="","",IF($I$38=Calculations!$O$6,IF('B. WasteTracking'!$J$38=Calculations!$O$6,(I337+J337)/H337*100,(I337/H337*100)+J337),IF('B. WasteTracking'!$J$38=Calculations!$O$6,I337+(J337/H337*100),I337+J337)))</f>
        <v/>
      </c>
      <c r="L337" s="620" t="str">
        <f t="shared" si="9"/>
        <v/>
      </c>
      <c r="M337" s="621"/>
    </row>
    <row r="338" spans="1:13" s="186" customFormat="1" x14ac:dyDescent="0.35">
      <c r="A338" s="568"/>
      <c r="B338" s="328"/>
      <c r="C338" s="329"/>
      <c r="D338" s="549"/>
      <c r="E338" s="618"/>
      <c r="F338" s="619"/>
      <c r="G338" s="288"/>
      <c r="H338" s="332"/>
      <c r="I338" s="518"/>
      <c r="J338" s="518"/>
      <c r="K338" s="493" t="str">
        <f>IF(H338="","",IF($I$38=Calculations!$O$6,IF('B. WasteTracking'!$J$38=Calculations!$O$6,(I338+J338)/H338*100,(I338/H338*100)+J338),IF('B. WasteTracking'!$J$38=Calculations!$O$6,I338+(J338/H338*100),I338+J338)))</f>
        <v/>
      </c>
      <c r="L338" s="620" t="str">
        <f t="shared" si="9"/>
        <v/>
      </c>
      <c r="M338" s="621"/>
    </row>
    <row r="339" spans="1:13" s="186" customFormat="1" x14ac:dyDescent="0.35">
      <c r="A339" s="547"/>
      <c r="B339" s="330"/>
      <c r="C339" s="331"/>
      <c r="D339" s="334"/>
      <c r="E339" s="616"/>
      <c r="F339" s="617"/>
      <c r="G339" s="250"/>
      <c r="H339" s="548"/>
      <c r="I339" s="545"/>
      <c r="J339" s="545"/>
      <c r="K339" s="493" t="str">
        <f>IF(H339="","",IF($I$38=Calculations!$O$6,IF('B. WasteTracking'!$J$38=Calculations!$O$6,(I339+J339)/H339*100,(I339/H339*100)+J339),IF('B. WasteTracking'!$J$38=Calculations!$O$6,I339+(J339/H339*100),I339+J339)))</f>
        <v/>
      </c>
      <c r="L339" s="620" t="str">
        <f t="shared" si="9"/>
        <v/>
      </c>
      <c r="M339" s="621"/>
    </row>
    <row r="340" spans="1:13" s="186" customFormat="1" x14ac:dyDescent="0.35">
      <c r="A340" s="568"/>
      <c r="B340" s="328"/>
      <c r="C340" s="329"/>
      <c r="D340" s="334"/>
      <c r="E340" s="618"/>
      <c r="F340" s="619"/>
      <c r="G340" s="288"/>
      <c r="H340" s="332"/>
      <c r="I340" s="518"/>
      <c r="J340" s="518"/>
      <c r="K340" s="493" t="str">
        <f>IF(H340="","",IF($I$38=Calculations!$O$6,IF('B. WasteTracking'!$J$38=Calculations!$O$6,(I340+J340)/H340*100,(I340/H340*100)+J340),IF('B. WasteTracking'!$J$38=Calculations!$O$6,I340+(J340/H340*100),I340+J340)))</f>
        <v/>
      </c>
      <c r="L340" s="620" t="str">
        <f t="shared" si="9"/>
        <v/>
      </c>
      <c r="M340" s="621"/>
    </row>
    <row r="341" spans="1:13" s="186" customFormat="1" ht="15" customHeight="1" x14ac:dyDescent="0.35">
      <c r="A341" s="547"/>
      <c r="B341" s="330"/>
      <c r="C341" s="331"/>
      <c r="D341" s="334"/>
      <c r="E341" s="616"/>
      <c r="F341" s="617"/>
      <c r="G341" s="250"/>
      <c r="H341" s="548"/>
      <c r="I341" s="545"/>
      <c r="J341" s="545"/>
      <c r="K341" s="493" t="str">
        <f>IF(H341="","",IF($I$38=Calculations!$O$6,IF('B. WasteTracking'!$J$38=Calculations!$O$6,(I341+J341)/H341*100,(I341/H341*100)+J341),IF('B. WasteTracking'!$J$38=Calculations!$O$6,I341+(J341/H341*100),I341+J341)))</f>
        <v/>
      </c>
      <c r="L341" s="620" t="str">
        <f t="shared" si="9"/>
        <v/>
      </c>
      <c r="M341" s="621"/>
    </row>
    <row r="342" spans="1:13" s="186" customFormat="1" ht="15" customHeight="1" x14ac:dyDescent="0.35">
      <c r="A342" s="568"/>
      <c r="B342" s="328"/>
      <c r="C342" s="329"/>
      <c r="D342" s="334"/>
      <c r="E342" s="618"/>
      <c r="F342" s="619"/>
      <c r="G342" s="288"/>
      <c r="H342" s="332"/>
      <c r="I342" s="518"/>
      <c r="J342" s="518"/>
      <c r="K342" s="493" t="str">
        <f>IF(H342="","",IF($I$38=Calculations!$O$6,IF('B. WasteTracking'!$J$38=Calculations!$O$6,(I342+J342)/H342*100,(I342/H342*100)+J342),IF('B. WasteTracking'!$J$38=Calculations!$O$6,I342+(J342/H342*100),I342+J342)))</f>
        <v/>
      </c>
      <c r="L342" s="620" t="str">
        <f t="shared" si="9"/>
        <v/>
      </c>
      <c r="M342" s="621"/>
    </row>
    <row r="343" spans="1:13" s="186" customFormat="1" x14ac:dyDescent="0.35">
      <c r="A343" s="547"/>
      <c r="B343" s="330"/>
      <c r="C343" s="331"/>
      <c r="D343" s="334"/>
      <c r="E343" s="616"/>
      <c r="F343" s="617"/>
      <c r="G343" s="250"/>
      <c r="H343" s="548"/>
      <c r="I343" s="545"/>
      <c r="J343" s="545"/>
      <c r="K343" s="493" t="str">
        <f>IF(H343="","",IF($I$38=Calculations!$O$6,IF('B. WasteTracking'!$J$38=Calculations!$O$6,(I343+J343)/H343*100,(I343/H343*100)+J343),IF('B. WasteTracking'!$J$38=Calculations!$O$6,I343+(J343/H343*100),I343+J343)))</f>
        <v/>
      </c>
      <c r="L343" s="620" t="str">
        <f t="shared" si="9"/>
        <v/>
      </c>
      <c r="M343" s="621"/>
    </row>
    <row r="344" spans="1:13" s="186" customFormat="1" x14ac:dyDescent="0.35">
      <c r="A344" s="568"/>
      <c r="B344" s="328"/>
      <c r="C344" s="329"/>
      <c r="D344" s="334"/>
      <c r="E344" s="618"/>
      <c r="F344" s="619"/>
      <c r="G344" s="288"/>
      <c r="H344" s="332"/>
      <c r="I344" s="518"/>
      <c r="J344" s="518"/>
      <c r="K344" s="493" t="str">
        <f>IF(H344="","",IF($I$38=Calculations!$O$6,IF('B. WasteTracking'!$J$38=Calculations!$O$6,(I344+J344)/H344*100,(I344/H344*100)+J344),IF('B. WasteTracking'!$J$38=Calculations!$O$6,I344+(J344/H344*100),I344+J344)))</f>
        <v/>
      </c>
      <c r="L344" s="620" t="str">
        <f t="shared" si="9"/>
        <v/>
      </c>
      <c r="M344" s="621"/>
    </row>
    <row r="345" spans="1:13" s="186" customFormat="1" x14ac:dyDescent="0.35">
      <c r="A345" s="547"/>
      <c r="B345" s="330"/>
      <c r="C345" s="331"/>
      <c r="D345" s="334"/>
      <c r="E345" s="616"/>
      <c r="F345" s="617"/>
      <c r="G345" s="250"/>
      <c r="H345" s="548"/>
      <c r="I345" s="545"/>
      <c r="J345" s="545"/>
      <c r="K345" s="493" t="str">
        <f>IF(H345="","",IF($I$38=Calculations!$O$6,IF('B. WasteTracking'!$J$38=Calculations!$O$6,(I345+J345)/H345*100,(I345/H345*100)+J345),IF('B. WasteTracking'!$J$38=Calculations!$O$6,I345+(J345/H345*100),I345+J345)))</f>
        <v/>
      </c>
      <c r="L345" s="620" t="str">
        <f t="shared" si="9"/>
        <v/>
      </c>
      <c r="M345" s="621"/>
    </row>
    <row r="346" spans="1:13" s="186" customFormat="1" x14ac:dyDescent="0.35">
      <c r="A346" s="568"/>
      <c r="B346" s="328"/>
      <c r="C346" s="329"/>
      <c r="D346" s="334"/>
      <c r="E346" s="618"/>
      <c r="F346" s="619"/>
      <c r="G346" s="288"/>
      <c r="H346" s="332"/>
      <c r="I346" s="518"/>
      <c r="J346" s="518"/>
      <c r="K346" s="493" t="str">
        <f>IF(H346="","",IF($I$38=Calculations!$O$6,IF('B. WasteTracking'!$J$38=Calculations!$O$6,(I346+J346)/H346*100,(I346/H346*100)+J346),IF('B. WasteTracking'!$J$38=Calculations!$O$6,I346+(J346/H346*100),I346+J346)))</f>
        <v/>
      </c>
      <c r="L346" s="620" t="str">
        <f t="shared" si="9"/>
        <v/>
      </c>
      <c r="M346" s="621"/>
    </row>
    <row r="347" spans="1:13" s="186" customFormat="1" x14ac:dyDescent="0.35">
      <c r="A347" s="547"/>
      <c r="B347" s="330"/>
      <c r="C347" s="331"/>
      <c r="D347" s="334"/>
      <c r="E347" s="616"/>
      <c r="F347" s="617"/>
      <c r="G347" s="250"/>
      <c r="H347" s="548"/>
      <c r="I347" s="545"/>
      <c r="J347" s="545"/>
      <c r="K347" s="493" t="str">
        <f>IF(H347="","",IF($I$38=Calculations!$O$6,IF('B. WasteTracking'!$J$38=Calculations!$O$6,(I347+J347)/H347*100,(I347/H347*100)+J347),IF('B. WasteTracking'!$J$38=Calculations!$O$6,I347+(J347/H347*100),I347+J347)))</f>
        <v/>
      </c>
      <c r="L347" s="620" t="str">
        <f t="shared" si="9"/>
        <v/>
      </c>
      <c r="M347" s="621"/>
    </row>
    <row r="348" spans="1:13" s="186" customFormat="1" ht="15" customHeight="1" x14ac:dyDescent="0.35">
      <c r="A348" s="568"/>
      <c r="B348" s="328"/>
      <c r="C348" s="329"/>
      <c r="D348" s="334"/>
      <c r="E348" s="618"/>
      <c r="F348" s="619"/>
      <c r="G348" s="288"/>
      <c r="H348" s="332"/>
      <c r="I348" s="518"/>
      <c r="J348" s="518"/>
      <c r="K348" s="493" t="str">
        <f>IF(H348="","",IF($I$38=Calculations!$O$6,IF('B. WasteTracking'!$J$38=Calculations!$O$6,(I348+J348)/H348*100,(I348/H348*100)+J348),IF('B. WasteTracking'!$J$38=Calculations!$O$6,I348+(J348/H348*100),I348+J348)))</f>
        <v/>
      </c>
      <c r="L348" s="620" t="str">
        <f t="shared" si="9"/>
        <v/>
      </c>
      <c r="M348" s="621"/>
    </row>
    <row r="349" spans="1:13" s="186" customFormat="1" x14ac:dyDescent="0.35">
      <c r="A349" s="547"/>
      <c r="B349" s="330"/>
      <c r="C349" s="331"/>
      <c r="D349" s="334"/>
      <c r="E349" s="616"/>
      <c r="F349" s="617"/>
      <c r="G349" s="250"/>
      <c r="H349" s="548"/>
      <c r="I349" s="545"/>
      <c r="J349" s="545"/>
      <c r="K349" s="493" t="str">
        <f>IF(H349="","",IF($I$38=Calculations!$O$6,IF('B. WasteTracking'!$J$38=Calculations!$O$6,(I349+J349)/H349*100,(I349/H349*100)+J349),IF('B. WasteTracking'!$J$38=Calculations!$O$6,I349+(J349/H349*100),I349+J349)))</f>
        <v/>
      </c>
      <c r="L349" s="620" t="str">
        <f t="shared" si="9"/>
        <v/>
      </c>
      <c r="M349" s="621"/>
    </row>
    <row r="350" spans="1:13" s="186" customFormat="1" ht="15" customHeight="1" x14ac:dyDescent="0.35">
      <c r="A350" s="568"/>
      <c r="B350" s="328"/>
      <c r="C350" s="329"/>
      <c r="D350" s="334"/>
      <c r="E350" s="618"/>
      <c r="F350" s="619"/>
      <c r="G350" s="288"/>
      <c r="H350" s="332"/>
      <c r="I350" s="518"/>
      <c r="J350" s="518"/>
      <c r="K350" s="493" t="str">
        <f>IF(H350="","",IF($I$38=Calculations!$O$6,IF('B. WasteTracking'!$J$38=Calculations!$O$6,(I350+J350)/H350*100,(I350/H350*100)+J350),IF('B. WasteTracking'!$J$38=Calculations!$O$6,I350+(J350/H350*100),I350+J350)))</f>
        <v/>
      </c>
      <c r="L350" s="620" t="str">
        <f t="shared" si="9"/>
        <v/>
      </c>
      <c r="M350" s="621"/>
    </row>
    <row r="351" spans="1:13" s="186" customFormat="1" x14ac:dyDescent="0.35">
      <c r="A351" s="547"/>
      <c r="B351" s="330"/>
      <c r="C351" s="331"/>
      <c r="D351" s="334"/>
      <c r="E351" s="616"/>
      <c r="F351" s="617"/>
      <c r="G351" s="250"/>
      <c r="H351" s="548"/>
      <c r="I351" s="545"/>
      <c r="J351" s="545"/>
      <c r="K351" s="493" t="str">
        <f>IF(H351="","",IF($I$38=Calculations!$O$6,IF('B. WasteTracking'!$J$38=Calculations!$O$6,(I351+J351)/H351*100,(I351/H351*100)+J351),IF('B. WasteTracking'!$J$38=Calculations!$O$6,I351+(J351/H351*100),I351+J351)))</f>
        <v/>
      </c>
      <c r="L351" s="620" t="str">
        <f t="shared" si="9"/>
        <v/>
      </c>
      <c r="M351" s="621"/>
    </row>
    <row r="352" spans="1:13" s="186" customFormat="1" x14ac:dyDescent="0.35">
      <c r="A352" s="568"/>
      <c r="B352" s="328"/>
      <c r="C352" s="329"/>
      <c r="D352" s="334"/>
      <c r="E352" s="618"/>
      <c r="F352" s="619"/>
      <c r="G352" s="288"/>
      <c r="H352" s="332"/>
      <c r="I352" s="518"/>
      <c r="J352" s="518"/>
      <c r="K352" s="493" t="str">
        <f>IF(H352="","",IF($I$38=Calculations!$O$6,IF('B. WasteTracking'!$J$38=Calculations!$O$6,(I352+J352)/H352*100,(I352/H352*100)+J352),IF('B. WasteTracking'!$J$38=Calculations!$O$6,I352+(J352/H352*100),I352+J352)))</f>
        <v/>
      </c>
      <c r="L352" s="620" t="str">
        <f t="shared" si="9"/>
        <v/>
      </c>
      <c r="M352" s="621"/>
    </row>
    <row r="353" spans="1:13" s="186" customFormat="1" x14ac:dyDescent="0.35">
      <c r="A353" s="547"/>
      <c r="B353" s="330"/>
      <c r="C353" s="331"/>
      <c r="D353" s="334"/>
      <c r="E353" s="616"/>
      <c r="F353" s="617"/>
      <c r="G353" s="250"/>
      <c r="H353" s="548"/>
      <c r="I353" s="545"/>
      <c r="J353" s="545"/>
      <c r="K353" s="493" t="str">
        <f>IF(H353="","",IF($I$38=Calculations!$O$6,IF('B. WasteTracking'!$J$38=Calculations!$O$6,(I353+J353)/H353*100,(I353/H353*100)+J353),IF('B. WasteTracking'!$J$38=Calculations!$O$6,I353+(J353/H353*100),I353+J353)))</f>
        <v/>
      </c>
      <c r="L353" s="620" t="str">
        <f t="shared" si="9"/>
        <v/>
      </c>
      <c r="M353" s="621"/>
    </row>
    <row r="354" spans="1:13" s="186" customFormat="1" x14ac:dyDescent="0.35">
      <c r="A354" s="568"/>
      <c r="B354" s="328"/>
      <c r="C354" s="329"/>
      <c r="D354" s="334"/>
      <c r="E354" s="618"/>
      <c r="F354" s="619"/>
      <c r="G354" s="288"/>
      <c r="H354" s="332"/>
      <c r="I354" s="518"/>
      <c r="J354" s="518"/>
      <c r="K354" s="493" t="str">
        <f>IF(H354="","",IF($I$38=Calculations!$O$6,IF('B. WasteTracking'!$J$38=Calculations!$O$6,(I354+J354)/H354*100,(I354/H354*100)+J354),IF('B. WasteTracking'!$J$38=Calculations!$O$6,I354+(J354/H354*100),I354+J354)))</f>
        <v/>
      </c>
      <c r="L354" s="620" t="str">
        <f t="shared" si="9"/>
        <v/>
      </c>
      <c r="M354" s="621"/>
    </row>
    <row r="355" spans="1:13" s="186" customFormat="1" x14ac:dyDescent="0.35">
      <c r="A355" s="547"/>
      <c r="B355" s="330"/>
      <c r="C355" s="331"/>
      <c r="D355" s="334"/>
      <c r="E355" s="616"/>
      <c r="F355" s="617"/>
      <c r="G355" s="250"/>
      <c r="H355" s="548"/>
      <c r="I355" s="545"/>
      <c r="J355" s="545"/>
      <c r="K355" s="493" t="str">
        <f>IF(H355="","",IF($I$38=Calculations!$O$6,IF('B. WasteTracking'!$J$38=Calculations!$O$6,(I355+J355)/H355*100,(I355/H355*100)+J355),IF('B. WasteTracking'!$J$38=Calculations!$O$6,I355+(J355/H355*100),I355+J355)))</f>
        <v/>
      </c>
      <c r="L355" s="620" t="str">
        <f t="shared" si="9"/>
        <v/>
      </c>
      <c r="M355" s="621"/>
    </row>
    <row r="356" spans="1:13" s="186" customFormat="1" x14ac:dyDescent="0.35">
      <c r="A356" s="568"/>
      <c r="B356" s="328"/>
      <c r="C356" s="329"/>
      <c r="D356" s="334"/>
      <c r="E356" s="618"/>
      <c r="F356" s="619"/>
      <c r="G356" s="288"/>
      <c r="H356" s="332"/>
      <c r="I356" s="518"/>
      <c r="J356" s="518"/>
      <c r="K356" s="493" t="str">
        <f>IF(H356="","",IF($I$38=Calculations!$O$6,IF('B. WasteTracking'!$J$38=Calculations!$O$6,(I356+J356)/H356*100,(I356/H356*100)+J356),IF('B. WasteTracking'!$J$38=Calculations!$O$6,I356+(J356/H356*100),I356+J356)))</f>
        <v/>
      </c>
      <c r="L356" s="620" t="str">
        <f t="shared" si="9"/>
        <v/>
      </c>
      <c r="M356" s="621"/>
    </row>
    <row r="357" spans="1:13" s="186" customFormat="1" x14ac:dyDescent="0.35">
      <c r="A357" s="547"/>
      <c r="B357" s="330"/>
      <c r="C357" s="331"/>
      <c r="D357" s="334"/>
      <c r="E357" s="616"/>
      <c r="F357" s="617"/>
      <c r="G357" s="250"/>
      <c r="H357" s="548"/>
      <c r="I357" s="545"/>
      <c r="J357" s="545"/>
      <c r="K357" s="493" t="str">
        <f>IF(H357="","",IF($I$38=Calculations!$O$6,IF('B. WasteTracking'!$J$38=Calculations!$O$6,(I357+J357)/H357*100,(I357/H357*100)+J357),IF('B. WasteTracking'!$J$38=Calculations!$O$6,I357+(J357/H357*100),I357+J357)))</f>
        <v/>
      </c>
      <c r="L357" s="620" t="str">
        <f t="shared" si="9"/>
        <v/>
      </c>
      <c r="M357" s="621"/>
    </row>
    <row r="358" spans="1:13" s="186" customFormat="1" x14ac:dyDescent="0.35">
      <c r="A358" s="568"/>
      <c r="B358" s="328"/>
      <c r="C358" s="329"/>
      <c r="D358" s="334"/>
      <c r="E358" s="618"/>
      <c r="F358" s="619"/>
      <c r="G358" s="288"/>
      <c r="H358" s="332"/>
      <c r="I358" s="518"/>
      <c r="J358" s="518"/>
      <c r="K358" s="493" t="str">
        <f>IF(H358="","",IF($I$38=Calculations!$O$6,IF('B. WasteTracking'!$J$38=Calculations!$O$6,(I358+J358)/H358*100,(I358/H358*100)+J358),IF('B. WasteTracking'!$J$38=Calculations!$O$6,I358+(J358/H358*100),I358+J358)))</f>
        <v/>
      </c>
      <c r="L358" s="620" t="str">
        <f t="shared" si="9"/>
        <v/>
      </c>
      <c r="M358" s="621"/>
    </row>
    <row r="359" spans="1:13" s="186" customFormat="1" x14ac:dyDescent="0.35">
      <c r="A359" s="547"/>
      <c r="B359" s="330"/>
      <c r="C359" s="331"/>
      <c r="D359" s="334"/>
      <c r="E359" s="616"/>
      <c r="F359" s="617"/>
      <c r="G359" s="250"/>
      <c r="H359" s="548"/>
      <c r="I359" s="545"/>
      <c r="J359" s="545"/>
      <c r="K359" s="493" t="str">
        <f>IF(H359="","",IF($I$38=Calculations!$O$6,IF('B. WasteTracking'!$J$38=Calculations!$O$6,(I359+J359)/H359*100,(I359/H359*100)+J359),IF('B. WasteTracking'!$J$38=Calculations!$O$6,I359+(J359/H359*100),I359+J359)))</f>
        <v/>
      </c>
      <c r="L359" s="620" t="str">
        <f t="shared" si="9"/>
        <v/>
      </c>
      <c r="M359" s="621"/>
    </row>
    <row r="360" spans="1:13" s="186" customFormat="1" x14ac:dyDescent="0.35">
      <c r="A360" s="568"/>
      <c r="B360" s="328"/>
      <c r="C360" s="329"/>
      <c r="D360" s="334"/>
      <c r="E360" s="618"/>
      <c r="F360" s="619"/>
      <c r="G360" s="288"/>
      <c r="H360" s="332"/>
      <c r="I360" s="518"/>
      <c r="J360" s="518"/>
      <c r="K360" s="493" t="str">
        <f>IF(H360="","",IF($I$38=Calculations!$O$6,IF('B. WasteTracking'!$J$38=Calculations!$O$6,(I360+J360)/H360*100,(I360/H360*100)+J360),IF('B. WasteTracking'!$J$38=Calculations!$O$6,I360+(J360/H360*100),I360+J360)))</f>
        <v/>
      </c>
      <c r="L360" s="624" t="str">
        <f t="shared" si="9"/>
        <v/>
      </c>
      <c r="M360" s="655"/>
    </row>
    <row r="361" spans="1:13" s="186" customFormat="1" x14ac:dyDescent="0.35">
      <c r="A361" s="547"/>
      <c r="B361" s="330"/>
      <c r="C361" s="331"/>
      <c r="D361" s="334"/>
      <c r="E361" s="616"/>
      <c r="F361" s="617"/>
      <c r="G361" s="250"/>
      <c r="H361" s="548"/>
      <c r="I361" s="545"/>
      <c r="J361" s="545"/>
      <c r="K361" s="493" t="str">
        <f>IF(H361="","",IF($I$38=Calculations!$O$6,IF('B. WasteTracking'!$J$38=Calculations!$O$6,(I361+J361)/H361*100,(I361/H361*100)+J361),IF('B. WasteTracking'!$J$38=Calculations!$O$6,I361+(J361/H361*100),I361+J361)))</f>
        <v/>
      </c>
      <c r="L361" s="620" t="str">
        <f t="shared" si="9"/>
        <v/>
      </c>
      <c r="M361" s="621"/>
    </row>
    <row r="362" spans="1:13" s="186" customFormat="1" x14ac:dyDescent="0.35">
      <c r="A362" s="568"/>
      <c r="B362" s="328"/>
      <c r="C362" s="329"/>
      <c r="D362" s="334"/>
      <c r="E362" s="618"/>
      <c r="F362" s="619"/>
      <c r="G362" s="288"/>
      <c r="H362" s="332"/>
      <c r="I362" s="518"/>
      <c r="J362" s="518"/>
      <c r="K362" s="493" t="str">
        <f>IF(H362="","",IF($I$38=Calculations!$O$6,IF('B. WasteTracking'!$J$38=Calculations!$O$6,(I362+J362)/H362*100,(I362/H362*100)+J362),IF('B. WasteTracking'!$J$38=Calculations!$O$6,I362+(J362/H362*100),I362+J362)))</f>
        <v/>
      </c>
      <c r="L362" s="620" t="str">
        <f t="shared" si="9"/>
        <v/>
      </c>
      <c r="M362" s="621"/>
    </row>
    <row r="363" spans="1:13" s="186" customFormat="1" ht="15" thickBot="1" x14ac:dyDescent="0.4">
      <c r="A363" s="547"/>
      <c r="B363" s="330"/>
      <c r="C363" s="331"/>
      <c r="D363" s="550"/>
      <c r="E363" s="616"/>
      <c r="F363" s="617"/>
      <c r="G363" s="250"/>
      <c r="H363" s="548"/>
      <c r="I363" s="545"/>
      <c r="J363" s="545"/>
      <c r="K363" s="493" t="str">
        <f>IF(H363="","",IF($I$38=Calculations!$O$6,IF('B. WasteTracking'!$J$38=Calculations!$O$6,(I363+J363)/H363*100,(I363/H363*100)+J363),IF('B. WasteTracking'!$J$38=Calculations!$O$6,I363+(J363/H363*100),I363+J363)))</f>
        <v/>
      </c>
      <c r="L363" s="625" t="str">
        <f t="shared" si="9"/>
        <v/>
      </c>
      <c r="M363" s="626"/>
    </row>
    <row r="364" spans="1:13" s="186" customFormat="1" ht="21" x14ac:dyDescent="0.35">
      <c r="A364" s="541" t="s">
        <v>369</v>
      </c>
      <c r="B364" s="468"/>
      <c r="C364" s="468"/>
      <c r="D364" s="468"/>
      <c r="E364" s="469"/>
      <c r="F364" s="469"/>
      <c r="G364" s="468"/>
      <c r="H364" s="469"/>
      <c r="I364" s="469"/>
      <c r="J364" s="469"/>
      <c r="K364" s="469"/>
      <c r="L364" s="469"/>
      <c r="M364" s="470"/>
    </row>
    <row r="365" spans="1:13" s="186" customFormat="1" ht="15" customHeight="1" x14ac:dyDescent="0.35">
      <c r="A365" s="542" t="s">
        <v>347</v>
      </c>
      <c r="B365" s="471"/>
      <c r="C365" s="471"/>
      <c r="D365" s="471"/>
      <c r="E365" s="471"/>
      <c r="F365" s="471"/>
      <c r="G365" s="471"/>
      <c r="H365" s="471"/>
      <c r="I365" s="471"/>
      <c r="J365" s="471"/>
      <c r="K365" s="471"/>
      <c r="L365" s="471"/>
      <c r="M365" s="472"/>
    </row>
    <row r="366" spans="1:13" s="186" customFormat="1" ht="15" x14ac:dyDescent="0.35">
      <c r="A366" s="543" t="s">
        <v>365</v>
      </c>
      <c r="B366" s="473" t="s">
        <v>34</v>
      </c>
      <c r="C366" s="474"/>
      <c r="D366" s="475"/>
      <c r="E366" s="644" t="s">
        <v>297</v>
      </c>
      <c r="F366" s="645"/>
      <c r="G366" s="43" t="s">
        <v>364</v>
      </c>
      <c r="H366" s="476" t="s">
        <v>292</v>
      </c>
      <c r="I366" s="477" t="s">
        <v>35</v>
      </c>
      <c r="J366" s="478"/>
      <c r="K366" s="479"/>
      <c r="L366" s="622" t="s">
        <v>292</v>
      </c>
      <c r="M366" s="623"/>
    </row>
    <row r="367" spans="1:13" s="186" customFormat="1" ht="15.5" x14ac:dyDescent="0.35">
      <c r="A367" s="544"/>
      <c r="B367" s="481"/>
      <c r="C367" s="482"/>
      <c r="D367" s="480"/>
      <c r="E367" s="481"/>
      <c r="F367" s="483"/>
      <c r="G367" s="484"/>
      <c r="H367" s="484" t="s">
        <v>293</v>
      </c>
      <c r="I367" s="485" t="s">
        <v>298</v>
      </c>
      <c r="J367" s="485" t="s">
        <v>7</v>
      </c>
      <c r="K367" s="486" t="s">
        <v>10</v>
      </c>
      <c r="L367" s="637" t="s">
        <v>294</v>
      </c>
      <c r="M367" s="638"/>
    </row>
    <row r="368" spans="1:13" s="186" customFormat="1" x14ac:dyDescent="0.35">
      <c r="A368" s="560"/>
      <c r="B368" s="561" t="s">
        <v>76</v>
      </c>
      <c r="C368" s="562" t="s">
        <v>387</v>
      </c>
      <c r="D368" s="562" t="s">
        <v>77</v>
      </c>
      <c r="E368" s="563" t="s">
        <v>21</v>
      </c>
      <c r="F368" s="564"/>
      <c r="G368" s="565" t="s">
        <v>367</v>
      </c>
      <c r="H368" s="566" t="str">
        <f>H335</f>
        <v>(KG)</v>
      </c>
      <c r="I368" s="566" t="str">
        <f>I335</f>
        <v>(%)</v>
      </c>
      <c r="J368" s="566" t="str">
        <f>J335</f>
        <v>(%)</v>
      </c>
      <c r="K368" s="566" t="s">
        <v>22</v>
      </c>
      <c r="L368" s="565" t="str">
        <f>H368</f>
        <v>(KG)</v>
      </c>
      <c r="M368" s="567"/>
    </row>
    <row r="369" spans="1:13" s="186" customFormat="1" x14ac:dyDescent="0.35">
      <c r="A369" s="568"/>
      <c r="B369" s="328"/>
      <c r="C369" s="329"/>
      <c r="D369" s="333"/>
      <c r="E369" s="618"/>
      <c r="F369" s="619"/>
      <c r="G369" s="288"/>
      <c r="H369" s="332"/>
      <c r="I369" s="518"/>
      <c r="J369" s="518"/>
      <c r="K369" s="493" t="str">
        <f>IF(H369="","",IF($I$38=Calculations!$O$6,IF('B. WasteTracking'!$J$38=Calculations!$O$6,(I369+J369)/H369*100,(I369/H369*100)+J369),IF('B. WasteTracking'!$J$38=Calculations!$O$6,I369+(J369/H369*100),I369+J369)))</f>
        <v/>
      </c>
      <c r="L369" s="624" t="str">
        <f t="shared" ref="L369:L396" si="10">IF($H369="","", K369*H369/100)</f>
        <v/>
      </c>
      <c r="M369" s="621"/>
    </row>
    <row r="370" spans="1:13" s="186" customFormat="1" x14ac:dyDescent="0.35">
      <c r="A370" s="547"/>
      <c r="B370" s="330"/>
      <c r="C370" s="331"/>
      <c r="D370" s="334"/>
      <c r="E370" s="616"/>
      <c r="F370" s="617"/>
      <c r="G370" s="250"/>
      <c r="H370" s="548"/>
      <c r="I370" s="545"/>
      <c r="J370" s="545"/>
      <c r="K370" s="493" t="str">
        <f>IF(H370="","",IF($I$38=Calculations!$O$6,IF('B. WasteTracking'!$J$38=Calculations!$O$6,(I370+J370)/H370*100,(I370/H370*100)+J370),IF('B. WasteTracking'!$J$38=Calculations!$O$6,I370+(J370/H370*100),I370+J370)))</f>
        <v/>
      </c>
      <c r="L370" s="620" t="str">
        <f t="shared" si="10"/>
        <v/>
      </c>
      <c r="M370" s="621"/>
    </row>
    <row r="371" spans="1:13" s="186" customFormat="1" ht="15" customHeight="1" x14ac:dyDescent="0.35">
      <c r="A371" s="568"/>
      <c r="B371" s="328"/>
      <c r="C371" s="329"/>
      <c r="D371" s="549"/>
      <c r="E371" s="618"/>
      <c r="F371" s="619"/>
      <c r="G371" s="288"/>
      <c r="H371" s="332"/>
      <c r="I371" s="518"/>
      <c r="J371" s="518"/>
      <c r="K371" s="493" t="str">
        <f>IF(H371="","",IF($I$38=Calculations!$O$6,IF('B. WasteTracking'!$J$38=Calculations!$O$6,(I371+J371)/H371*100,(I371/H371*100)+J371),IF('B. WasteTracking'!$J$38=Calculations!$O$6,I371+(J371/H371*100),I371+J371)))</f>
        <v/>
      </c>
      <c r="L371" s="620" t="str">
        <f t="shared" si="10"/>
        <v/>
      </c>
      <c r="M371" s="621"/>
    </row>
    <row r="372" spans="1:13" s="186" customFormat="1" ht="15" customHeight="1" x14ac:dyDescent="0.35">
      <c r="A372" s="547"/>
      <c r="B372" s="330"/>
      <c r="C372" s="331"/>
      <c r="D372" s="334"/>
      <c r="E372" s="616"/>
      <c r="F372" s="617"/>
      <c r="G372" s="250"/>
      <c r="H372" s="548"/>
      <c r="I372" s="545"/>
      <c r="J372" s="545"/>
      <c r="K372" s="493" t="str">
        <f>IF(H372="","",IF($I$38=Calculations!$O$6,IF('B. WasteTracking'!$J$38=Calculations!$O$6,(I372+J372)/H372*100,(I372/H372*100)+J372),IF('B. WasteTracking'!$J$38=Calculations!$O$6,I372+(J372/H372*100),I372+J372)))</f>
        <v/>
      </c>
      <c r="L372" s="620" t="str">
        <f t="shared" si="10"/>
        <v/>
      </c>
      <c r="M372" s="621"/>
    </row>
    <row r="373" spans="1:13" s="186" customFormat="1" x14ac:dyDescent="0.35">
      <c r="A373" s="568"/>
      <c r="B373" s="328"/>
      <c r="C373" s="329"/>
      <c r="D373" s="334"/>
      <c r="E373" s="618"/>
      <c r="F373" s="619"/>
      <c r="G373" s="288"/>
      <c r="H373" s="332"/>
      <c r="I373" s="518"/>
      <c r="J373" s="518"/>
      <c r="K373" s="493" t="str">
        <f>IF(H373="","",IF($I$38=Calculations!$O$6,IF('B. WasteTracking'!$J$38=Calculations!$O$6,(I373+J373)/H373*100,(I373/H373*100)+J373),IF('B. WasteTracking'!$J$38=Calculations!$O$6,I373+(J373/H373*100),I373+J373)))</f>
        <v/>
      </c>
      <c r="L373" s="620" t="str">
        <f t="shared" si="10"/>
        <v/>
      </c>
      <c r="M373" s="621"/>
    </row>
    <row r="374" spans="1:13" s="186" customFormat="1" x14ac:dyDescent="0.35">
      <c r="A374" s="547"/>
      <c r="B374" s="330"/>
      <c r="C374" s="331"/>
      <c r="D374" s="334"/>
      <c r="E374" s="616"/>
      <c r="F374" s="617"/>
      <c r="G374" s="250"/>
      <c r="H374" s="548"/>
      <c r="I374" s="545"/>
      <c r="J374" s="545"/>
      <c r="K374" s="493" t="str">
        <f>IF(H374="","",IF($I$38=Calculations!$O$6,IF('B. WasteTracking'!$J$38=Calculations!$O$6,(I374+J374)/H374*100,(I374/H374*100)+J374),IF('B. WasteTracking'!$J$38=Calculations!$O$6,I374+(J374/H374*100),I374+J374)))</f>
        <v/>
      </c>
      <c r="L374" s="620" t="str">
        <f t="shared" si="10"/>
        <v/>
      </c>
      <c r="M374" s="621"/>
    </row>
    <row r="375" spans="1:13" s="186" customFormat="1" ht="15" customHeight="1" x14ac:dyDescent="0.35">
      <c r="A375" s="568"/>
      <c r="B375" s="328"/>
      <c r="C375" s="329"/>
      <c r="D375" s="334"/>
      <c r="E375" s="618"/>
      <c r="F375" s="619"/>
      <c r="G375" s="288"/>
      <c r="H375" s="332"/>
      <c r="I375" s="518"/>
      <c r="J375" s="518"/>
      <c r="K375" s="493" t="str">
        <f>IF(H375="","",IF($I$38=Calculations!$O$6,IF('B. WasteTracking'!$J$38=Calculations!$O$6,(I375+J375)/H375*100,(I375/H375*100)+J375),IF('B. WasteTracking'!$J$38=Calculations!$O$6,I375+(J375/H375*100),I375+J375)))</f>
        <v/>
      </c>
      <c r="L375" s="620" t="str">
        <f t="shared" si="10"/>
        <v/>
      </c>
      <c r="M375" s="621"/>
    </row>
    <row r="376" spans="1:13" s="186" customFormat="1" ht="15" customHeight="1" x14ac:dyDescent="0.35">
      <c r="A376" s="547"/>
      <c r="B376" s="330"/>
      <c r="C376" s="331"/>
      <c r="D376" s="334"/>
      <c r="E376" s="616"/>
      <c r="F376" s="617"/>
      <c r="G376" s="250"/>
      <c r="H376" s="548"/>
      <c r="I376" s="545"/>
      <c r="J376" s="545"/>
      <c r="K376" s="493" t="str">
        <f>IF(H376="","",IF($I$38=Calculations!$O$6,IF('B. WasteTracking'!$J$38=Calculations!$O$6,(I376+J376)/H376*100,(I376/H376*100)+J376),IF('B. WasteTracking'!$J$38=Calculations!$O$6,I376+(J376/H376*100),I376+J376)))</f>
        <v/>
      </c>
      <c r="L376" s="620" t="str">
        <f t="shared" si="10"/>
        <v/>
      </c>
      <c r="M376" s="621"/>
    </row>
    <row r="377" spans="1:13" s="186" customFormat="1" x14ac:dyDescent="0.35">
      <c r="A377" s="568"/>
      <c r="B377" s="328"/>
      <c r="C377" s="329"/>
      <c r="D377" s="334"/>
      <c r="E377" s="618"/>
      <c r="F377" s="619"/>
      <c r="G377" s="288"/>
      <c r="H377" s="332"/>
      <c r="I377" s="518"/>
      <c r="J377" s="518"/>
      <c r="K377" s="493" t="str">
        <f>IF(H377="","",IF($I$38=Calculations!$O$6,IF('B. WasteTracking'!$J$38=Calculations!$O$6,(I377+J377)/H377*100,(I377/H377*100)+J377),IF('B. WasteTracking'!$J$38=Calculations!$O$6,I377+(J377/H377*100),I377+J377)))</f>
        <v/>
      </c>
      <c r="L377" s="620" t="str">
        <f t="shared" si="10"/>
        <v/>
      </c>
      <c r="M377" s="621"/>
    </row>
    <row r="378" spans="1:13" s="186" customFormat="1" x14ac:dyDescent="0.35">
      <c r="A378" s="547"/>
      <c r="B378" s="330"/>
      <c r="C378" s="331"/>
      <c r="D378" s="334"/>
      <c r="E378" s="616"/>
      <c r="F378" s="617"/>
      <c r="G378" s="250"/>
      <c r="H378" s="548"/>
      <c r="I378" s="545"/>
      <c r="J378" s="545"/>
      <c r="K378" s="493" t="str">
        <f>IF(H378="","",IF($I$38=Calculations!$O$6,IF('B. WasteTracking'!$J$38=Calculations!$O$6,(I378+J378)/H378*100,(I378/H378*100)+J378),IF('B. WasteTracking'!$J$38=Calculations!$O$6,I378+(J378/H378*100),I378+J378)))</f>
        <v/>
      </c>
      <c r="L378" s="620" t="str">
        <f t="shared" si="10"/>
        <v/>
      </c>
      <c r="M378" s="621"/>
    </row>
    <row r="379" spans="1:13" s="186" customFormat="1" x14ac:dyDescent="0.35">
      <c r="A379" s="568"/>
      <c r="B379" s="328"/>
      <c r="C379" s="329"/>
      <c r="D379" s="334"/>
      <c r="E379" s="618"/>
      <c r="F379" s="619"/>
      <c r="G379" s="288"/>
      <c r="H379" s="332"/>
      <c r="I379" s="518"/>
      <c r="J379" s="518"/>
      <c r="K379" s="493" t="str">
        <f>IF(H379="","",IF($I$38=Calculations!$O$6,IF('B. WasteTracking'!$J$38=Calculations!$O$6,(I379+J379)/H379*100,(I379/H379*100)+J379),IF('B. WasteTracking'!$J$38=Calculations!$O$6,I379+(J379/H379*100),I379+J379)))</f>
        <v/>
      </c>
      <c r="L379" s="620" t="str">
        <f t="shared" si="10"/>
        <v/>
      </c>
      <c r="M379" s="621"/>
    </row>
    <row r="380" spans="1:13" s="186" customFormat="1" x14ac:dyDescent="0.35">
      <c r="A380" s="547"/>
      <c r="B380" s="330"/>
      <c r="C380" s="331"/>
      <c r="D380" s="334"/>
      <c r="E380" s="616"/>
      <c r="F380" s="617"/>
      <c r="G380" s="250"/>
      <c r="H380" s="548"/>
      <c r="I380" s="545"/>
      <c r="J380" s="545"/>
      <c r="K380" s="493" t="str">
        <f>IF(H380="","",IF($I$38=Calculations!$O$6,IF('B. WasteTracking'!$J$38=Calculations!$O$6,(I380+J380)/H380*100,(I380/H380*100)+J380),IF('B. WasteTracking'!$J$38=Calculations!$O$6,I380+(J380/H380*100),I380+J380)))</f>
        <v/>
      </c>
      <c r="L380" s="620" t="str">
        <f t="shared" si="10"/>
        <v/>
      </c>
      <c r="M380" s="621"/>
    </row>
    <row r="381" spans="1:13" s="186" customFormat="1" x14ac:dyDescent="0.35">
      <c r="A381" s="568"/>
      <c r="B381" s="328"/>
      <c r="C381" s="329"/>
      <c r="D381" s="334"/>
      <c r="E381" s="618"/>
      <c r="F381" s="619"/>
      <c r="G381" s="288"/>
      <c r="H381" s="332"/>
      <c r="I381" s="518"/>
      <c r="J381" s="518"/>
      <c r="K381" s="493" t="str">
        <f>IF(H381="","",IF($I$38=Calculations!$O$6,IF('B. WasteTracking'!$J$38=Calculations!$O$6,(I381+J381)/H381*100,(I381/H381*100)+J381),IF('B. WasteTracking'!$J$38=Calculations!$O$6,I381+(J381/H381*100),I381+J381)))</f>
        <v/>
      </c>
      <c r="L381" s="620" t="str">
        <f t="shared" si="10"/>
        <v/>
      </c>
      <c r="M381" s="621"/>
    </row>
    <row r="382" spans="1:13" s="186" customFormat="1" x14ac:dyDescent="0.35">
      <c r="A382" s="547"/>
      <c r="B382" s="330"/>
      <c r="C382" s="331"/>
      <c r="D382" s="334"/>
      <c r="E382" s="616"/>
      <c r="F382" s="617"/>
      <c r="G382" s="250"/>
      <c r="H382" s="548"/>
      <c r="I382" s="545"/>
      <c r="J382" s="545"/>
      <c r="K382" s="493" t="str">
        <f>IF(H382="","",IF($I$38=Calculations!$O$6,IF('B. WasteTracking'!$J$38=Calculations!$O$6,(I382+J382)/H382*100,(I382/H382*100)+J382),IF('B. WasteTracking'!$J$38=Calculations!$O$6,I382+(J382/H382*100),I382+J382)))</f>
        <v/>
      </c>
      <c r="L382" s="620" t="str">
        <f t="shared" si="10"/>
        <v/>
      </c>
      <c r="M382" s="621"/>
    </row>
    <row r="383" spans="1:13" s="186" customFormat="1" ht="15" customHeight="1" x14ac:dyDescent="0.35">
      <c r="A383" s="568"/>
      <c r="B383" s="328"/>
      <c r="C383" s="329"/>
      <c r="D383" s="334"/>
      <c r="E383" s="618"/>
      <c r="F383" s="619"/>
      <c r="G383" s="288"/>
      <c r="H383" s="332"/>
      <c r="I383" s="518"/>
      <c r="J383" s="518"/>
      <c r="K383" s="493" t="str">
        <f>IF(H383="","",IF($I$38=Calculations!$O$6,IF('B. WasteTracking'!$J$38=Calculations!$O$6,(I383+J383)/H383*100,(I383/H383*100)+J383),IF('B. WasteTracking'!$J$38=Calculations!$O$6,I383+(J383/H383*100),I383+J383)))</f>
        <v/>
      </c>
      <c r="L383" s="620" t="str">
        <f t="shared" si="10"/>
        <v/>
      </c>
      <c r="M383" s="621"/>
    </row>
    <row r="384" spans="1:13" s="186" customFormat="1" x14ac:dyDescent="0.35">
      <c r="A384" s="547"/>
      <c r="B384" s="330"/>
      <c r="C384" s="331"/>
      <c r="D384" s="334"/>
      <c r="E384" s="616"/>
      <c r="F384" s="617"/>
      <c r="G384" s="250"/>
      <c r="H384" s="548"/>
      <c r="I384" s="545"/>
      <c r="J384" s="545"/>
      <c r="K384" s="493" t="str">
        <f>IF(H384="","",IF($I$38=Calculations!$O$6,IF('B. WasteTracking'!$J$38=Calculations!$O$6,(I384+J384)/H384*100,(I384/H384*100)+J384),IF('B. WasteTracking'!$J$38=Calculations!$O$6,I384+(J384/H384*100),I384+J384)))</f>
        <v/>
      </c>
      <c r="L384" s="620" t="str">
        <f t="shared" si="10"/>
        <v/>
      </c>
      <c r="M384" s="621"/>
    </row>
    <row r="385" spans="1:13" s="186" customFormat="1" ht="15" customHeight="1" x14ac:dyDescent="0.35">
      <c r="A385" s="568"/>
      <c r="B385" s="328"/>
      <c r="C385" s="329"/>
      <c r="D385" s="334"/>
      <c r="E385" s="618"/>
      <c r="F385" s="619"/>
      <c r="G385" s="288"/>
      <c r="H385" s="332"/>
      <c r="I385" s="518"/>
      <c r="J385" s="518"/>
      <c r="K385" s="493" t="str">
        <f>IF(H385="","",IF($I$38=Calculations!$O$6,IF('B. WasteTracking'!$J$38=Calculations!$O$6,(I385+J385)/H385*100,(I385/H385*100)+J385),IF('B. WasteTracking'!$J$38=Calculations!$O$6,I385+(J385/H385*100),I385+J385)))</f>
        <v/>
      </c>
      <c r="L385" s="620" t="str">
        <f t="shared" si="10"/>
        <v/>
      </c>
      <c r="M385" s="621"/>
    </row>
    <row r="386" spans="1:13" s="186" customFormat="1" x14ac:dyDescent="0.35">
      <c r="A386" s="547"/>
      <c r="B386" s="330"/>
      <c r="C386" s="331"/>
      <c r="D386" s="334"/>
      <c r="E386" s="616"/>
      <c r="F386" s="617"/>
      <c r="G386" s="250"/>
      <c r="H386" s="548"/>
      <c r="I386" s="545"/>
      <c r="J386" s="545"/>
      <c r="K386" s="493" t="str">
        <f>IF(H386="","",IF($I$38=Calculations!$O$6,IF('B. WasteTracking'!$J$38=Calculations!$O$6,(I386+J386)/H386*100,(I386/H386*100)+J386),IF('B. WasteTracking'!$J$38=Calculations!$O$6,I386+(J386/H386*100),I386+J386)))</f>
        <v/>
      </c>
      <c r="L386" s="620" t="str">
        <f t="shared" si="10"/>
        <v/>
      </c>
      <c r="M386" s="621"/>
    </row>
    <row r="387" spans="1:13" s="186" customFormat="1" x14ac:dyDescent="0.35">
      <c r="A387" s="568"/>
      <c r="B387" s="328"/>
      <c r="C387" s="329"/>
      <c r="D387" s="334"/>
      <c r="E387" s="618"/>
      <c r="F387" s="619"/>
      <c r="G387" s="288"/>
      <c r="H387" s="332"/>
      <c r="I387" s="518"/>
      <c r="J387" s="518"/>
      <c r="K387" s="493" t="str">
        <f>IF(H387="","",IF($I$38=Calculations!$O$6,IF('B. WasteTracking'!$J$38=Calculations!$O$6,(I387+J387)/H387*100,(I387/H387*100)+J387),IF('B. WasteTracking'!$J$38=Calculations!$O$6,I387+(J387/H387*100),I387+J387)))</f>
        <v/>
      </c>
      <c r="L387" s="620" t="str">
        <f t="shared" si="10"/>
        <v/>
      </c>
      <c r="M387" s="621"/>
    </row>
    <row r="388" spans="1:13" s="186" customFormat="1" x14ac:dyDescent="0.35">
      <c r="A388" s="547"/>
      <c r="B388" s="330"/>
      <c r="C388" s="331"/>
      <c r="D388" s="334"/>
      <c r="E388" s="616"/>
      <c r="F388" s="617"/>
      <c r="G388" s="250"/>
      <c r="H388" s="548"/>
      <c r="I388" s="545"/>
      <c r="J388" s="545"/>
      <c r="K388" s="493" t="str">
        <f>IF(H388="","",IF($I$38=Calculations!$O$6,IF('B. WasteTracking'!$J$38=Calculations!$O$6,(I388+J388)/H388*100,(I388/H388*100)+J388),IF('B. WasteTracking'!$J$38=Calculations!$O$6,I388+(J388/H388*100),I388+J388)))</f>
        <v/>
      </c>
      <c r="L388" s="620" t="str">
        <f t="shared" si="10"/>
        <v/>
      </c>
      <c r="M388" s="621"/>
    </row>
    <row r="389" spans="1:13" s="186" customFormat="1" x14ac:dyDescent="0.35">
      <c r="A389" s="568"/>
      <c r="B389" s="328"/>
      <c r="C389" s="329"/>
      <c r="D389" s="334"/>
      <c r="E389" s="618"/>
      <c r="F389" s="619"/>
      <c r="G389" s="288"/>
      <c r="H389" s="332"/>
      <c r="I389" s="518"/>
      <c r="J389" s="518"/>
      <c r="K389" s="493" t="str">
        <f>IF(H389="","",IF($I$38=Calculations!$O$6,IF('B. WasteTracking'!$J$38=Calculations!$O$6,(I389+J389)/H389*100,(I389/H389*100)+J389),IF('B. WasteTracking'!$J$38=Calculations!$O$6,I389+(J389/H389*100),I389+J389)))</f>
        <v/>
      </c>
      <c r="L389" s="620" t="str">
        <f t="shared" si="10"/>
        <v/>
      </c>
      <c r="M389" s="621"/>
    </row>
    <row r="390" spans="1:13" s="186" customFormat="1" x14ac:dyDescent="0.35">
      <c r="A390" s="547"/>
      <c r="B390" s="330"/>
      <c r="C390" s="331"/>
      <c r="D390" s="334"/>
      <c r="E390" s="616"/>
      <c r="F390" s="617"/>
      <c r="G390" s="250"/>
      <c r="H390" s="548"/>
      <c r="I390" s="545"/>
      <c r="J390" s="545"/>
      <c r="K390" s="493" t="str">
        <f>IF(H390="","",IF($I$38=Calculations!$O$6,IF('B. WasteTracking'!$J$38=Calculations!$O$6,(I390+J390)/H390*100,(I390/H390*100)+J390),IF('B. WasteTracking'!$J$38=Calculations!$O$6,I390+(J390/H390*100),I390+J390)))</f>
        <v/>
      </c>
      <c r="L390" s="620" t="str">
        <f t="shared" si="10"/>
        <v/>
      </c>
      <c r="M390" s="621"/>
    </row>
    <row r="391" spans="1:13" s="186" customFormat="1" x14ac:dyDescent="0.35">
      <c r="A391" s="568"/>
      <c r="B391" s="328"/>
      <c r="C391" s="329"/>
      <c r="D391" s="334"/>
      <c r="E391" s="618"/>
      <c r="F391" s="619"/>
      <c r="G391" s="288"/>
      <c r="H391" s="332"/>
      <c r="I391" s="518"/>
      <c r="J391" s="518"/>
      <c r="K391" s="493" t="str">
        <f>IF(H391="","",IF($I$38=Calculations!$O$6,IF('B. WasteTracking'!$J$38=Calculations!$O$6,(I391+J391)/H391*100,(I391/H391*100)+J391),IF('B. WasteTracking'!$J$38=Calculations!$O$6,I391+(J391/H391*100),I391+J391)))</f>
        <v/>
      </c>
      <c r="L391" s="620" t="str">
        <f t="shared" si="10"/>
        <v/>
      </c>
      <c r="M391" s="621"/>
    </row>
    <row r="392" spans="1:13" s="186" customFormat="1" x14ac:dyDescent="0.35">
      <c r="A392" s="547"/>
      <c r="B392" s="330"/>
      <c r="C392" s="331"/>
      <c r="D392" s="334"/>
      <c r="E392" s="616"/>
      <c r="F392" s="617"/>
      <c r="G392" s="250"/>
      <c r="H392" s="548"/>
      <c r="I392" s="545"/>
      <c r="J392" s="545"/>
      <c r="K392" s="493" t="str">
        <f>IF(H392="","",IF($I$38=Calculations!$O$6,IF('B. WasteTracking'!$J$38=Calculations!$O$6,(I392+J392)/H392*100,(I392/H392*100)+J392),IF('B. WasteTracking'!$J$38=Calculations!$O$6,I392+(J392/H392*100),I392+J392)))</f>
        <v/>
      </c>
      <c r="L392" s="620" t="str">
        <f t="shared" si="10"/>
        <v/>
      </c>
      <c r="M392" s="621"/>
    </row>
    <row r="393" spans="1:13" s="186" customFormat="1" x14ac:dyDescent="0.35">
      <c r="A393" s="568"/>
      <c r="B393" s="328"/>
      <c r="C393" s="329"/>
      <c r="D393" s="334"/>
      <c r="E393" s="618"/>
      <c r="F393" s="619"/>
      <c r="G393" s="288"/>
      <c r="H393" s="332"/>
      <c r="I393" s="518"/>
      <c r="J393" s="518"/>
      <c r="K393" s="493" t="str">
        <f>IF(H393="","",IF($I$38=Calculations!$O$6,IF('B. WasteTracking'!$J$38=Calculations!$O$6,(I393+J393)/H393*100,(I393/H393*100)+J393),IF('B. WasteTracking'!$J$38=Calculations!$O$6,I393+(J393/H393*100),I393+J393)))</f>
        <v/>
      </c>
      <c r="L393" s="624" t="str">
        <f t="shared" si="10"/>
        <v/>
      </c>
      <c r="M393" s="655"/>
    </row>
    <row r="394" spans="1:13" s="186" customFormat="1" x14ac:dyDescent="0.35">
      <c r="A394" s="547"/>
      <c r="B394" s="330"/>
      <c r="C394" s="331"/>
      <c r="D394" s="334"/>
      <c r="E394" s="616"/>
      <c r="F394" s="617"/>
      <c r="G394" s="250"/>
      <c r="H394" s="548"/>
      <c r="I394" s="545"/>
      <c r="J394" s="545"/>
      <c r="K394" s="493" t="str">
        <f>IF(H394="","",IF($I$38=Calculations!$O$6,IF('B. WasteTracking'!$J$38=Calculations!$O$6,(I394+J394)/H394*100,(I394/H394*100)+J394),IF('B. WasteTracking'!$J$38=Calculations!$O$6,I394+(J394/H394*100),I394+J394)))</f>
        <v/>
      </c>
      <c r="L394" s="620" t="str">
        <f t="shared" si="10"/>
        <v/>
      </c>
      <c r="M394" s="621"/>
    </row>
    <row r="395" spans="1:13" s="186" customFormat="1" x14ac:dyDescent="0.35">
      <c r="A395" s="568"/>
      <c r="B395" s="328"/>
      <c r="C395" s="329"/>
      <c r="D395" s="334"/>
      <c r="E395" s="618"/>
      <c r="F395" s="619"/>
      <c r="G395" s="288"/>
      <c r="H395" s="332"/>
      <c r="I395" s="518"/>
      <c r="J395" s="518"/>
      <c r="K395" s="493" t="str">
        <f>IF(H395="","",IF($I$38=Calculations!$O$6,IF('B. WasteTracking'!$J$38=Calculations!$O$6,(I395+J395)/H395*100,(I395/H395*100)+J395),IF('B. WasteTracking'!$J$38=Calculations!$O$6,I395+(J395/H395*100),I395+J395)))</f>
        <v/>
      </c>
      <c r="L395" s="620" t="str">
        <f t="shared" si="10"/>
        <v/>
      </c>
      <c r="M395" s="621"/>
    </row>
    <row r="396" spans="1:13" s="186" customFormat="1" ht="15" thickBot="1" x14ac:dyDescent="0.4">
      <c r="A396" s="547"/>
      <c r="B396" s="330"/>
      <c r="C396" s="331"/>
      <c r="D396" s="550"/>
      <c r="E396" s="616"/>
      <c r="F396" s="617"/>
      <c r="G396" s="250"/>
      <c r="H396" s="548"/>
      <c r="I396" s="545"/>
      <c r="J396" s="545"/>
      <c r="K396" s="493" t="str">
        <f>IF(H396="","",IF($I$38=Calculations!$O$6,IF('B. WasteTracking'!$J$38=Calculations!$O$6,(I396+J396)/H396*100,(I396/H396*100)+J396),IF('B. WasteTracking'!$J$38=Calculations!$O$6,I396+(J396/H396*100),I396+J396)))</f>
        <v/>
      </c>
      <c r="L396" s="625" t="str">
        <f t="shared" si="10"/>
        <v/>
      </c>
      <c r="M396" s="626"/>
    </row>
    <row r="397" spans="1:13" s="186" customFormat="1" ht="21" x14ac:dyDescent="0.35">
      <c r="A397" s="541" t="s">
        <v>369</v>
      </c>
      <c r="B397" s="468"/>
      <c r="C397" s="468"/>
      <c r="D397" s="468"/>
      <c r="E397" s="469"/>
      <c r="F397" s="469"/>
      <c r="G397" s="468"/>
      <c r="H397" s="469"/>
      <c r="I397" s="469"/>
      <c r="J397" s="469"/>
      <c r="K397" s="469"/>
      <c r="L397" s="469"/>
      <c r="M397" s="470"/>
    </row>
    <row r="398" spans="1:13" s="186" customFormat="1" ht="15" customHeight="1" x14ac:dyDescent="0.35">
      <c r="A398" s="542" t="s">
        <v>347</v>
      </c>
      <c r="B398" s="471"/>
      <c r="C398" s="471"/>
      <c r="D398" s="471"/>
      <c r="E398" s="471"/>
      <c r="F398" s="471"/>
      <c r="G398" s="471"/>
      <c r="H398" s="471"/>
      <c r="I398" s="471"/>
      <c r="J398" s="471"/>
      <c r="K398" s="471"/>
      <c r="L398" s="471"/>
      <c r="M398" s="472"/>
    </row>
    <row r="399" spans="1:13" s="186" customFormat="1" ht="15" x14ac:dyDescent="0.35">
      <c r="A399" s="543" t="s">
        <v>365</v>
      </c>
      <c r="B399" s="473" t="s">
        <v>34</v>
      </c>
      <c r="C399" s="474"/>
      <c r="D399" s="475"/>
      <c r="E399" s="644" t="s">
        <v>297</v>
      </c>
      <c r="F399" s="645"/>
      <c r="G399" s="43" t="s">
        <v>364</v>
      </c>
      <c r="H399" s="476" t="s">
        <v>292</v>
      </c>
      <c r="I399" s="477" t="s">
        <v>35</v>
      </c>
      <c r="J399" s="478"/>
      <c r="K399" s="479"/>
      <c r="L399" s="622" t="s">
        <v>292</v>
      </c>
      <c r="M399" s="623"/>
    </row>
    <row r="400" spans="1:13" s="186" customFormat="1" ht="15.5" x14ac:dyDescent="0.35">
      <c r="A400" s="544"/>
      <c r="B400" s="481"/>
      <c r="C400" s="482"/>
      <c r="D400" s="480"/>
      <c r="E400" s="481"/>
      <c r="F400" s="483"/>
      <c r="G400" s="484"/>
      <c r="H400" s="484" t="s">
        <v>293</v>
      </c>
      <c r="I400" s="485" t="s">
        <v>298</v>
      </c>
      <c r="J400" s="485" t="s">
        <v>7</v>
      </c>
      <c r="K400" s="486" t="s">
        <v>10</v>
      </c>
      <c r="L400" s="637" t="s">
        <v>294</v>
      </c>
      <c r="M400" s="638"/>
    </row>
    <row r="401" spans="1:13" s="186" customFormat="1" x14ac:dyDescent="0.35">
      <c r="A401" s="560"/>
      <c r="B401" s="561" t="s">
        <v>76</v>
      </c>
      <c r="C401" s="562" t="s">
        <v>387</v>
      </c>
      <c r="D401" s="562" t="s">
        <v>77</v>
      </c>
      <c r="E401" s="563" t="s">
        <v>21</v>
      </c>
      <c r="F401" s="564"/>
      <c r="G401" s="565" t="s">
        <v>367</v>
      </c>
      <c r="H401" s="566" t="str">
        <f>H368</f>
        <v>(KG)</v>
      </c>
      <c r="I401" s="566" t="str">
        <f>I368</f>
        <v>(%)</v>
      </c>
      <c r="J401" s="566" t="str">
        <f>J368</f>
        <v>(%)</v>
      </c>
      <c r="K401" s="566" t="s">
        <v>22</v>
      </c>
      <c r="L401" s="565" t="str">
        <f>H401</f>
        <v>(KG)</v>
      </c>
      <c r="M401" s="567"/>
    </row>
    <row r="402" spans="1:13" s="186" customFormat="1" x14ac:dyDescent="0.35">
      <c r="A402" s="568"/>
      <c r="B402" s="328"/>
      <c r="C402" s="329"/>
      <c r="D402" s="333"/>
      <c r="E402" s="618"/>
      <c r="F402" s="619"/>
      <c r="G402" s="288"/>
      <c r="H402" s="332"/>
      <c r="I402" s="518"/>
      <c r="J402" s="518"/>
      <c r="K402" s="493" t="str">
        <f>IF(H402="","",IF($I$38=Calculations!$O$6,IF('B. WasteTracking'!$J$38=Calculations!$O$6,(I402+J402)/H402*100,(I402/H402*100)+J402),IF('B. WasteTracking'!$J$38=Calculations!$O$6,I402+(J402/H402*100),I402+J402)))</f>
        <v/>
      </c>
      <c r="L402" s="624" t="str">
        <f t="shared" ref="L402:L429" si="11">IF($H402="","", K402*H402/100)</f>
        <v/>
      </c>
      <c r="M402" s="621"/>
    </row>
    <row r="403" spans="1:13" s="186" customFormat="1" x14ac:dyDescent="0.35">
      <c r="A403" s="547"/>
      <c r="B403" s="330"/>
      <c r="C403" s="331"/>
      <c r="D403" s="334"/>
      <c r="E403" s="616"/>
      <c r="F403" s="617"/>
      <c r="G403" s="250"/>
      <c r="H403" s="548"/>
      <c r="I403" s="545"/>
      <c r="J403" s="545"/>
      <c r="K403" s="493" t="str">
        <f>IF(H403="","",IF($I$38=Calculations!$O$6,IF('B. WasteTracking'!$J$38=Calculations!$O$6,(I403+J403)/H403*100,(I403/H403*100)+J403),IF('B. WasteTracking'!$J$38=Calculations!$O$6,I403+(J403/H403*100),I403+J403)))</f>
        <v/>
      </c>
      <c r="L403" s="620" t="str">
        <f t="shared" si="11"/>
        <v/>
      </c>
      <c r="M403" s="621"/>
    </row>
    <row r="404" spans="1:13" s="186" customFormat="1" x14ac:dyDescent="0.35">
      <c r="A404" s="568"/>
      <c r="B404" s="328"/>
      <c r="C404" s="329"/>
      <c r="D404" s="549"/>
      <c r="E404" s="618"/>
      <c r="F404" s="619"/>
      <c r="G404" s="288"/>
      <c r="H404" s="332"/>
      <c r="I404" s="518"/>
      <c r="J404" s="518"/>
      <c r="K404" s="493" t="str">
        <f>IF(H404="","",IF($I$38=Calculations!$O$6,IF('B. WasteTracking'!$J$38=Calculations!$O$6,(I404+J404)/H404*100,(I404/H404*100)+J404),IF('B. WasteTracking'!$J$38=Calculations!$O$6,I404+(J404/H404*100),I404+J404)))</f>
        <v/>
      </c>
      <c r="L404" s="620" t="str">
        <f t="shared" si="11"/>
        <v/>
      </c>
      <c r="M404" s="621"/>
    </row>
    <row r="405" spans="1:13" s="186" customFormat="1" ht="15" customHeight="1" x14ac:dyDescent="0.35">
      <c r="A405" s="547"/>
      <c r="B405" s="330"/>
      <c r="C405" s="331"/>
      <c r="D405" s="334"/>
      <c r="E405" s="616"/>
      <c r="F405" s="617"/>
      <c r="G405" s="250"/>
      <c r="H405" s="548"/>
      <c r="I405" s="545"/>
      <c r="J405" s="545"/>
      <c r="K405" s="493" t="str">
        <f>IF(H405="","",IF($I$38=Calculations!$O$6,IF('B. WasteTracking'!$J$38=Calculations!$O$6,(I405+J405)/H405*100,(I405/H405*100)+J405),IF('B. WasteTracking'!$J$38=Calculations!$O$6,I405+(J405/H405*100),I405+J405)))</f>
        <v/>
      </c>
      <c r="L405" s="620" t="str">
        <f t="shared" si="11"/>
        <v/>
      </c>
      <c r="M405" s="621"/>
    </row>
    <row r="406" spans="1:13" s="186" customFormat="1" x14ac:dyDescent="0.35">
      <c r="A406" s="568"/>
      <c r="B406" s="328"/>
      <c r="C406" s="329"/>
      <c r="D406" s="334"/>
      <c r="E406" s="618"/>
      <c r="F406" s="619"/>
      <c r="G406" s="288"/>
      <c r="H406" s="332"/>
      <c r="I406" s="518"/>
      <c r="J406" s="518"/>
      <c r="K406" s="493" t="str">
        <f>IF(H406="","",IF($I$38=Calculations!$O$6,IF('B. WasteTracking'!$J$38=Calculations!$O$6,(I406+J406)/H406*100,(I406/H406*100)+J406),IF('B. WasteTracking'!$J$38=Calculations!$O$6,I406+(J406/H406*100),I406+J406)))</f>
        <v/>
      </c>
      <c r="L406" s="620" t="str">
        <f t="shared" si="11"/>
        <v/>
      </c>
      <c r="M406" s="621"/>
    </row>
    <row r="407" spans="1:13" s="186" customFormat="1" x14ac:dyDescent="0.35">
      <c r="A407" s="547"/>
      <c r="B407" s="330"/>
      <c r="C407" s="331"/>
      <c r="D407" s="334"/>
      <c r="E407" s="616"/>
      <c r="F407" s="617"/>
      <c r="G407" s="250"/>
      <c r="H407" s="548"/>
      <c r="I407" s="545"/>
      <c r="J407" s="545"/>
      <c r="K407" s="493" t="str">
        <f>IF(H407="","",IF($I$38=Calculations!$O$6,IF('B. WasteTracking'!$J$38=Calculations!$O$6,(I407+J407)/H407*100,(I407/H407*100)+J407),IF('B. WasteTracking'!$J$38=Calculations!$O$6,I407+(J407/H407*100),I407+J407)))</f>
        <v/>
      </c>
      <c r="L407" s="620" t="str">
        <f t="shared" si="11"/>
        <v/>
      </c>
      <c r="M407" s="621"/>
    </row>
    <row r="408" spans="1:13" s="186" customFormat="1" x14ac:dyDescent="0.35">
      <c r="A408" s="568"/>
      <c r="B408" s="328"/>
      <c r="C408" s="329"/>
      <c r="D408" s="334"/>
      <c r="E408" s="618"/>
      <c r="F408" s="619"/>
      <c r="G408" s="288"/>
      <c r="H408" s="332"/>
      <c r="I408" s="518"/>
      <c r="J408" s="518"/>
      <c r="K408" s="493" t="str">
        <f>IF(H408="","",IF($I$38=Calculations!$O$6,IF('B. WasteTracking'!$J$38=Calculations!$O$6,(I408+J408)/H408*100,(I408/H408*100)+J408),IF('B. WasteTracking'!$J$38=Calculations!$O$6,I408+(J408/H408*100),I408+J408)))</f>
        <v/>
      </c>
      <c r="L408" s="620" t="str">
        <f t="shared" si="11"/>
        <v/>
      </c>
      <c r="M408" s="621"/>
    </row>
    <row r="409" spans="1:13" s="186" customFormat="1" ht="15" customHeight="1" x14ac:dyDescent="0.35">
      <c r="A409" s="547"/>
      <c r="B409" s="330"/>
      <c r="C409" s="331"/>
      <c r="D409" s="334"/>
      <c r="E409" s="616"/>
      <c r="F409" s="617"/>
      <c r="G409" s="250"/>
      <c r="H409" s="548"/>
      <c r="I409" s="545"/>
      <c r="J409" s="545"/>
      <c r="K409" s="493" t="str">
        <f>IF(H409="","",IF($I$38=Calculations!$O$6,IF('B. WasteTracking'!$J$38=Calculations!$O$6,(I409+J409)/H409*100,(I409/H409*100)+J409),IF('B. WasteTracking'!$J$38=Calculations!$O$6,I409+(J409/H409*100),I409+J409)))</f>
        <v/>
      </c>
      <c r="L409" s="620" t="str">
        <f t="shared" si="11"/>
        <v/>
      </c>
      <c r="M409" s="621"/>
    </row>
    <row r="410" spans="1:13" s="186" customFormat="1" ht="15" customHeight="1" x14ac:dyDescent="0.35">
      <c r="A410" s="568"/>
      <c r="B410" s="328"/>
      <c r="C410" s="329"/>
      <c r="D410" s="334"/>
      <c r="E410" s="618"/>
      <c r="F410" s="619"/>
      <c r="G410" s="288"/>
      <c r="H410" s="332"/>
      <c r="I410" s="518"/>
      <c r="J410" s="518"/>
      <c r="K410" s="493" t="str">
        <f>IF(H410="","",IF($I$38=Calculations!$O$6,IF('B. WasteTracking'!$J$38=Calculations!$O$6,(I410+J410)/H410*100,(I410/H410*100)+J410),IF('B. WasteTracking'!$J$38=Calculations!$O$6,I410+(J410/H410*100),I410+J410)))</f>
        <v/>
      </c>
      <c r="L410" s="620" t="str">
        <f t="shared" si="11"/>
        <v/>
      </c>
      <c r="M410" s="621"/>
    </row>
    <row r="411" spans="1:13" s="186" customFormat="1" x14ac:dyDescent="0.35">
      <c r="A411" s="547"/>
      <c r="B411" s="330"/>
      <c r="C411" s="331"/>
      <c r="D411" s="334"/>
      <c r="E411" s="616"/>
      <c r="F411" s="617"/>
      <c r="G411" s="250"/>
      <c r="H411" s="548"/>
      <c r="I411" s="545"/>
      <c r="J411" s="545"/>
      <c r="K411" s="493" t="str">
        <f>IF(H411="","",IF($I$38=Calculations!$O$6,IF('B. WasteTracking'!$J$38=Calculations!$O$6,(I411+J411)/H411*100,(I411/H411*100)+J411),IF('B. WasteTracking'!$J$38=Calculations!$O$6,I411+(J411/H411*100),I411+J411)))</f>
        <v/>
      </c>
      <c r="L411" s="620" t="str">
        <f t="shared" si="11"/>
        <v/>
      </c>
      <c r="M411" s="621"/>
    </row>
    <row r="412" spans="1:13" s="186" customFormat="1" x14ac:dyDescent="0.35">
      <c r="A412" s="568"/>
      <c r="B412" s="328"/>
      <c r="C412" s="329"/>
      <c r="D412" s="334"/>
      <c r="E412" s="618"/>
      <c r="F412" s="619"/>
      <c r="G412" s="288"/>
      <c r="H412" s="332"/>
      <c r="I412" s="518"/>
      <c r="J412" s="518"/>
      <c r="K412" s="493" t="str">
        <f>IF(H412="","",IF($I$38=Calculations!$O$6,IF('B. WasteTracking'!$J$38=Calculations!$O$6,(I412+J412)/H412*100,(I412/H412*100)+J412),IF('B. WasteTracking'!$J$38=Calculations!$O$6,I412+(J412/H412*100),I412+J412)))</f>
        <v/>
      </c>
      <c r="L412" s="620" t="str">
        <f t="shared" si="11"/>
        <v/>
      </c>
      <c r="M412" s="621"/>
    </row>
    <row r="413" spans="1:13" s="186" customFormat="1" x14ac:dyDescent="0.35">
      <c r="A413" s="547"/>
      <c r="B413" s="330"/>
      <c r="C413" s="331"/>
      <c r="D413" s="334"/>
      <c r="E413" s="616"/>
      <c r="F413" s="617"/>
      <c r="G413" s="250"/>
      <c r="H413" s="548"/>
      <c r="I413" s="545"/>
      <c r="J413" s="545"/>
      <c r="K413" s="493" t="str">
        <f>IF(H413="","",IF($I$38=Calculations!$O$6,IF('B. WasteTracking'!$J$38=Calculations!$O$6,(I413+J413)/H413*100,(I413/H413*100)+J413),IF('B. WasteTracking'!$J$38=Calculations!$O$6,I413+(J413/H413*100),I413+J413)))</f>
        <v/>
      </c>
      <c r="L413" s="620" t="str">
        <f t="shared" si="11"/>
        <v/>
      </c>
      <c r="M413" s="621"/>
    </row>
    <row r="414" spans="1:13" s="186" customFormat="1" x14ac:dyDescent="0.35">
      <c r="A414" s="568"/>
      <c r="B414" s="328"/>
      <c r="C414" s="329"/>
      <c r="D414" s="334"/>
      <c r="E414" s="618"/>
      <c r="F414" s="619"/>
      <c r="G414" s="288"/>
      <c r="H414" s="332"/>
      <c r="I414" s="518"/>
      <c r="J414" s="518"/>
      <c r="K414" s="493" t="str">
        <f>IF(H414="","",IF($I$38=Calculations!$O$6,IF('B. WasteTracking'!$J$38=Calculations!$O$6,(I414+J414)/H414*100,(I414/H414*100)+J414),IF('B. WasteTracking'!$J$38=Calculations!$O$6,I414+(J414/H414*100),I414+J414)))</f>
        <v/>
      </c>
      <c r="L414" s="620" t="str">
        <f t="shared" si="11"/>
        <v/>
      </c>
      <c r="M414" s="621"/>
    </row>
    <row r="415" spans="1:13" s="186" customFormat="1" x14ac:dyDescent="0.35">
      <c r="A415" s="547"/>
      <c r="B415" s="330"/>
      <c r="C415" s="331"/>
      <c r="D415" s="334"/>
      <c r="E415" s="616"/>
      <c r="F415" s="617"/>
      <c r="G415" s="250"/>
      <c r="H415" s="548"/>
      <c r="I415" s="545"/>
      <c r="J415" s="545"/>
      <c r="K415" s="493" t="str">
        <f>IF(H415="","",IF($I$38=Calculations!$O$6,IF('B. WasteTracking'!$J$38=Calculations!$O$6,(I415+J415)/H415*100,(I415/H415*100)+J415),IF('B. WasteTracking'!$J$38=Calculations!$O$6,I415+(J415/H415*100),I415+J415)))</f>
        <v/>
      </c>
      <c r="L415" s="620" t="str">
        <f t="shared" si="11"/>
        <v/>
      </c>
      <c r="M415" s="621"/>
    </row>
    <row r="416" spans="1:13" s="186" customFormat="1" x14ac:dyDescent="0.35">
      <c r="A416" s="568"/>
      <c r="B416" s="328"/>
      <c r="C416" s="329"/>
      <c r="D416" s="334"/>
      <c r="E416" s="618"/>
      <c r="F416" s="619"/>
      <c r="G416" s="288"/>
      <c r="H416" s="332"/>
      <c r="I416" s="518"/>
      <c r="J416" s="518"/>
      <c r="K416" s="493" t="str">
        <f>IF(H416="","",IF($I$38=Calculations!$O$6,IF('B. WasteTracking'!$J$38=Calculations!$O$6,(I416+J416)/H416*100,(I416/H416*100)+J416),IF('B. WasteTracking'!$J$38=Calculations!$O$6,I416+(J416/H416*100),I416+J416)))</f>
        <v/>
      </c>
      <c r="L416" s="620" t="str">
        <f t="shared" si="11"/>
        <v/>
      </c>
      <c r="M416" s="621"/>
    </row>
    <row r="417" spans="1:13" s="186" customFormat="1" x14ac:dyDescent="0.35">
      <c r="A417" s="547"/>
      <c r="B417" s="330"/>
      <c r="C417" s="331"/>
      <c r="D417" s="334"/>
      <c r="E417" s="616"/>
      <c r="F417" s="617"/>
      <c r="G417" s="250"/>
      <c r="H417" s="548"/>
      <c r="I417" s="545"/>
      <c r="J417" s="545"/>
      <c r="K417" s="493" t="str">
        <f>IF(H417="","",IF($I$38=Calculations!$O$6,IF('B. WasteTracking'!$J$38=Calculations!$O$6,(I417+J417)/H417*100,(I417/H417*100)+J417),IF('B. WasteTracking'!$J$38=Calculations!$O$6,I417+(J417/H417*100),I417+J417)))</f>
        <v/>
      </c>
      <c r="L417" s="620" t="str">
        <f t="shared" si="11"/>
        <v/>
      </c>
      <c r="M417" s="621"/>
    </row>
    <row r="418" spans="1:13" s="186" customFormat="1" ht="15" customHeight="1" x14ac:dyDescent="0.35">
      <c r="A418" s="568"/>
      <c r="B418" s="328"/>
      <c r="C418" s="329"/>
      <c r="D418" s="334"/>
      <c r="E418" s="618"/>
      <c r="F418" s="619"/>
      <c r="G418" s="288"/>
      <c r="H418" s="332"/>
      <c r="I418" s="518"/>
      <c r="J418" s="518"/>
      <c r="K418" s="493" t="str">
        <f>IF(H418="","",IF($I$38=Calculations!$O$6,IF('B. WasteTracking'!$J$38=Calculations!$O$6,(I418+J418)/H418*100,(I418/H418*100)+J418),IF('B. WasteTracking'!$J$38=Calculations!$O$6,I418+(J418/H418*100),I418+J418)))</f>
        <v/>
      </c>
      <c r="L418" s="620" t="str">
        <f t="shared" si="11"/>
        <v/>
      </c>
      <c r="M418" s="621"/>
    </row>
    <row r="419" spans="1:13" s="186" customFormat="1" x14ac:dyDescent="0.35">
      <c r="A419" s="547"/>
      <c r="B419" s="330"/>
      <c r="C419" s="331"/>
      <c r="D419" s="334"/>
      <c r="E419" s="616"/>
      <c r="F419" s="617"/>
      <c r="G419" s="250"/>
      <c r="H419" s="548"/>
      <c r="I419" s="545"/>
      <c r="J419" s="545"/>
      <c r="K419" s="493" t="str">
        <f>IF(H419="","",IF($I$38=Calculations!$O$6,IF('B. WasteTracking'!$J$38=Calculations!$O$6,(I419+J419)/H419*100,(I419/H419*100)+J419),IF('B. WasteTracking'!$J$38=Calculations!$O$6,I419+(J419/H419*100),I419+J419)))</f>
        <v/>
      </c>
      <c r="L419" s="620" t="str">
        <f t="shared" si="11"/>
        <v/>
      </c>
      <c r="M419" s="621"/>
    </row>
    <row r="420" spans="1:13" s="186" customFormat="1" ht="15" customHeight="1" x14ac:dyDescent="0.35">
      <c r="A420" s="568"/>
      <c r="B420" s="328"/>
      <c r="C420" s="329"/>
      <c r="D420" s="334"/>
      <c r="E420" s="618"/>
      <c r="F420" s="619"/>
      <c r="G420" s="288"/>
      <c r="H420" s="332"/>
      <c r="I420" s="518"/>
      <c r="J420" s="518"/>
      <c r="K420" s="493" t="str">
        <f>IF(H420="","",IF($I$38=Calculations!$O$6,IF('B. WasteTracking'!$J$38=Calculations!$O$6,(I420+J420)/H420*100,(I420/H420*100)+J420),IF('B. WasteTracking'!$J$38=Calculations!$O$6,I420+(J420/H420*100),I420+J420)))</f>
        <v/>
      </c>
      <c r="L420" s="620" t="str">
        <f t="shared" si="11"/>
        <v/>
      </c>
      <c r="M420" s="621"/>
    </row>
    <row r="421" spans="1:13" s="186" customFormat="1" x14ac:dyDescent="0.35">
      <c r="A421" s="547"/>
      <c r="B421" s="330"/>
      <c r="C421" s="331"/>
      <c r="D421" s="334"/>
      <c r="E421" s="616"/>
      <c r="F421" s="617"/>
      <c r="G421" s="250"/>
      <c r="H421" s="548"/>
      <c r="I421" s="545"/>
      <c r="J421" s="545"/>
      <c r="K421" s="493" t="str">
        <f>IF(H421="","",IF($I$38=Calculations!$O$6,IF('B. WasteTracking'!$J$38=Calculations!$O$6,(I421+J421)/H421*100,(I421/H421*100)+J421),IF('B. WasteTracking'!$J$38=Calculations!$O$6,I421+(J421/H421*100),I421+J421)))</f>
        <v/>
      </c>
      <c r="L421" s="620" t="str">
        <f t="shared" si="11"/>
        <v/>
      </c>
      <c r="M421" s="621"/>
    </row>
    <row r="422" spans="1:13" s="186" customFormat="1" x14ac:dyDescent="0.35">
      <c r="A422" s="568"/>
      <c r="B422" s="328"/>
      <c r="C422" s="329"/>
      <c r="D422" s="334"/>
      <c r="E422" s="618"/>
      <c r="F422" s="619"/>
      <c r="G422" s="288"/>
      <c r="H422" s="332"/>
      <c r="I422" s="518"/>
      <c r="J422" s="518"/>
      <c r="K422" s="493" t="str">
        <f>IF(H422="","",IF($I$38=Calculations!$O$6,IF('B. WasteTracking'!$J$38=Calculations!$O$6,(I422+J422)/H422*100,(I422/H422*100)+J422),IF('B. WasteTracking'!$J$38=Calculations!$O$6,I422+(J422/H422*100),I422+J422)))</f>
        <v/>
      </c>
      <c r="L422" s="620" t="str">
        <f t="shared" si="11"/>
        <v/>
      </c>
      <c r="M422" s="621"/>
    </row>
    <row r="423" spans="1:13" s="186" customFormat="1" x14ac:dyDescent="0.35">
      <c r="A423" s="547"/>
      <c r="B423" s="330"/>
      <c r="C423" s="331"/>
      <c r="D423" s="334"/>
      <c r="E423" s="616"/>
      <c r="F423" s="617"/>
      <c r="G423" s="250"/>
      <c r="H423" s="548"/>
      <c r="I423" s="545"/>
      <c r="J423" s="545"/>
      <c r="K423" s="493" t="str">
        <f>IF(H423="","",IF($I$38=Calculations!$O$6,IF('B. WasteTracking'!$J$38=Calculations!$O$6,(I423+J423)/H423*100,(I423/H423*100)+J423),IF('B. WasteTracking'!$J$38=Calculations!$O$6,I423+(J423/H423*100),I423+J423)))</f>
        <v/>
      </c>
      <c r="L423" s="620" t="str">
        <f t="shared" si="11"/>
        <v/>
      </c>
      <c r="M423" s="621"/>
    </row>
    <row r="424" spans="1:13" s="186" customFormat="1" x14ac:dyDescent="0.35">
      <c r="A424" s="568"/>
      <c r="B424" s="328"/>
      <c r="C424" s="329"/>
      <c r="D424" s="334"/>
      <c r="E424" s="618"/>
      <c r="F424" s="619"/>
      <c r="G424" s="288"/>
      <c r="H424" s="332"/>
      <c r="I424" s="518"/>
      <c r="J424" s="518"/>
      <c r="K424" s="493" t="str">
        <f>IF(H424="","",IF($I$38=Calculations!$O$6,IF('B. WasteTracking'!$J$38=Calculations!$O$6,(I424+J424)/H424*100,(I424/H424*100)+J424),IF('B. WasteTracking'!$J$38=Calculations!$O$6,I424+(J424/H424*100),I424+J424)))</f>
        <v/>
      </c>
      <c r="L424" s="620" t="str">
        <f t="shared" si="11"/>
        <v/>
      </c>
      <c r="M424" s="621"/>
    </row>
    <row r="425" spans="1:13" s="186" customFormat="1" x14ac:dyDescent="0.35">
      <c r="A425" s="547"/>
      <c r="B425" s="330"/>
      <c r="C425" s="331"/>
      <c r="D425" s="334"/>
      <c r="E425" s="616"/>
      <c r="F425" s="617"/>
      <c r="G425" s="250"/>
      <c r="H425" s="548"/>
      <c r="I425" s="545"/>
      <c r="J425" s="545"/>
      <c r="K425" s="493" t="str">
        <f>IF(H425="","",IF($I$38=Calculations!$O$6,IF('B. WasteTracking'!$J$38=Calculations!$O$6,(I425+J425)/H425*100,(I425/H425*100)+J425),IF('B. WasteTracking'!$J$38=Calculations!$O$6,I425+(J425/H425*100),I425+J425)))</f>
        <v/>
      </c>
      <c r="L425" s="620" t="str">
        <f t="shared" si="11"/>
        <v/>
      </c>
      <c r="M425" s="621"/>
    </row>
    <row r="426" spans="1:13" s="186" customFormat="1" x14ac:dyDescent="0.35">
      <c r="A426" s="568"/>
      <c r="B426" s="328"/>
      <c r="C426" s="329"/>
      <c r="D426" s="334"/>
      <c r="E426" s="618"/>
      <c r="F426" s="619"/>
      <c r="G426" s="288"/>
      <c r="H426" s="332"/>
      <c r="I426" s="518"/>
      <c r="J426" s="518"/>
      <c r="K426" s="493" t="str">
        <f>IF(H426="","",IF($I$38=Calculations!$O$6,IF('B. WasteTracking'!$J$38=Calculations!$O$6,(I426+J426)/H426*100,(I426/H426*100)+J426),IF('B. WasteTracking'!$J$38=Calculations!$O$6,I426+(J426/H426*100),I426+J426)))</f>
        <v/>
      </c>
      <c r="L426" s="624" t="str">
        <f t="shared" si="11"/>
        <v/>
      </c>
      <c r="M426" s="655"/>
    </row>
    <row r="427" spans="1:13" s="186" customFormat="1" x14ac:dyDescent="0.35">
      <c r="A427" s="547"/>
      <c r="B427" s="330"/>
      <c r="C427" s="331"/>
      <c r="D427" s="334"/>
      <c r="E427" s="616"/>
      <c r="F427" s="617"/>
      <c r="G427" s="250"/>
      <c r="H427" s="548"/>
      <c r="I427" s="545"/>
      <c r="J427" s="545"/>
      <c r="K427" s="493" t="str">
        <f>IF(H427="","",IF($I$38=Calculations!$O$6,IF('B. WasteTracking'!$J$38=Calculations!$O$6,(I427+J427)/H427*100,(I427/H427*100)+J427),IF('B. WasteTracking'!$J$38=Calculations!$O$6,I427+(J427/H427*100),I427+J427)))</f>
        <v/>
      </c>
      <c r="L427" s="620" t="str">
        <f t="shared" si="11"/>
        <v/>
      </c>
      <c r="M427" s="621"/>
    </row>
    <row r="428" spans="1:13" s="186" customFormat="1" x14ac:dyDescent="0.35">
      <c r="A428" s="568"/>
      <c r="B428" s="328"/>
      <c r="C428" s="329"/>
      <c r="D428" s="334"/>
      <c r="E428" s="618"/>
      <c r="F428" s="619"/>
      <c r="G428" s="288"/>
      <c r="H428" s="332"/>
      <c r="I428" s="518"/>
      <c r="J428" s="518"/>
      <c r="K428" s="493" t="str">
        <f>IF(H428="","",IF($I$38=Calculations!$O$6,IF('B. WasteTracking'!$J$38=Calculations!$O$6,(I428+J428)/H428*100,(I428/H428*100)+J428),IF('B. WasteTracking'!$J$38=Calculations!$O$6,I428+(J428/H428*100),I428+J428)))</f>
        <v/>
      </c>
      <c r="L428" s="620" t="str">
        <f t="shared" si="11"/>
        <v/>
      </c>
      <c r="M428" s="621"/>
    </row>
    <row r="429" spans="1:13" s="186" customFormat="1" ht="15" thickBot="1" x14ac:dyDescent="0.4">
      <c r="A429" s="547"/>
      <c r="B429" s="330"/>
      <c r="C429" s="331"/>
      <c r="D429" s="550"/>
      <c r="E429" s="616"/>
      <c r="F429" s="617"/>
      <c r="G429" s="250"/>
      <c r="H429" s="548"/>
      <c r="I429" s="545"/>
      <c r="J429" s="545"/>
      <c r="K429" s="493" t="str">
        <f>IF(H429="","",IF($I$38=Calculations!$O$6,IF('B. WasteTracking'!$J$38=Calculations!$O$6,(I429+J429)/H429*100,(I429/H429*100)+J429),IF('B. WasteTracking'!$J$38=Calculations!$O$6,I429+(J429/H429*100),I429+J429)))</f>
        <v/>
      </c>
      <c r="L429" s="625" t="str">
        <f t="shared" si="11"/>
        <v/>
      </c>
      <c r="M429" s="626"/>
    </row>
    <row r="430" spans="1:13" s="186" customFormat="1" ht="21" x14ac:dyDescent="0.35">
      <c r="A430" s="541" t="s">
        <v>369</v>
      </c>
      <c r="B430" s="468"/>
      <c r="C430" s="468"/>
      <c r="D430" s="468"/>
      <c r="E430" s="469"/>
      <c r="F430" s="469"/>
      <c r="G430" s="468"/>
      <c r="H430" s="469"/>
      <c r="I430" s="469"/>
      <c r="J430" s="469"/>
      <c r="K430" s="469"/>
      <c r="L430" s="469"/>
      <c r="M430" s="470"/>
    </row>
    <row r="431" spans="1:13" s="186" customFormat="1" ht="15" customHeight="1" x14ac:dyDescent="0.35">
      <c r="A431" s="542" t="s">
        <v>347</v>
      </c>
      <c r="B431" s="471"/>
      <c r="C431" s="471"/>
      <c r="D431" s="471"/>
      <c r="E431" s="471"/>
      <c r="F431" s="471"/>
      <c r="G431" s="471"/>
      <c r="H431" s="471"/>
      <c r="I431" s="471"/>
      <c r="J431" s="471"/>
      <c r="K431" s="471"/>
      <c r="L431" s="471"/>
      <c r="M431" s="472"/>
    </row>
    <row r="432" spans="1:13" s="186" customFormat="1" ht="15" x14ac:dyDescent="0.35">
      <c r="A432" s="543" t="s">
        <v>365</v>
      </c>
      <c r="B432" s="473" t="s">
        <v>34</v>
      </c>
      <c r="C432" s="474"/>
      <c r="D432" s="475"/>
      <c r="E432" s="644" t="s">
        <v>297</v>
      </c>
      <c r="F432" s="645"/>
      <c r="G432" s="43" t="s">
        <v>364</v>
      </c>
      <c r="H432" s="476" t="s">
        <v>292</v>
      </c>
      <c r="I432" s="477" t="s">
        <v>35</v>
      </c>
      <c r="J432" s="478"/>
      <c r="K432" s="479"/>
      <c r="L432" s="622" t="s">
        <v>292</v>
      </c>
      <c r="M432" s="623"/>
    </row>
    <row r="433" spans="1:13" s="186" customFormat="1" ht="15.5" x14ac:dyDescent="0.35">
      <c r="A433" s="544"/>
      <c r="B433" s="481"/>
      <c r="C433" s="482"/>
      <c r="D433" s="480"/>
      <c r="E433" s="481"/>
      <c r="F433" s="483"/>
      <c r="G433" s="484"/>
      <c r="H433" s="484" t="s">
        <v>293</v>
      </c>
      <c r="I433" s="485" t="s">
        <v>298</v>
      </c>
      <c r="J433" s="485" t="s">
        <v>7</v>
      </c>
      <c r="K433" s="486" t="s">
        <v>10</v>
      </c>
      <c r="L433" s="637" t="s">
        <v>294</v>
      </c>
      <c r="M433" s="638"/>
    </row>
    <row r="434" spans="1:13" s="186" customFormat="1" x14ac:dyDescent="0.35">
      <c r="A434" s="560"/>
      <c r="B434" s="561" t="s">
        <v>76</v>
      </c>
      <c r="C434" s="562" t="s">
        <v>387</v>
      </c>
      <c r="D434" s="562" t="s">
        <v>77</v>
      </c>
      <c r="E434" s="563" t="s">
        <v>21</v>
      </c>
      <c r="F434" s="564"/>
      <c r="G434" s="565" t="s">
        <v>367</v>
      </c>
      <c r="H434" s="566" t="str">
        <f>H401</f>
        <v>(KG)</v>
      </c>
      <c r="I434" s="566" t="str">
        <f>I401</f>
        <v>(%)</v>
      </c>
      <c r="J434" s="566" t="str">
        <f>J401</f>
        <v>(%)</v>
      </c>
      <c r="K434" s="566" t="s">
        <v>22</v>
      </c>
      <c r="L434" s="565" t="str">
        <f>H434</f>
        <v>(KG)</v>
      </c>
      <c r="M434" s="567"/>
    </row>
    <row r="435" spans="1:13" s="186" customFormat="1" x14ac:dyDescent="0.35">
      <c r="A435" s="568"/>
      <c r="B435" s="328"/>
      <c r="C435" s="329"/>
      <c r="D435" s="333"/>
      <c r="E435" s="618"/>
      <c r="F435" s="619"/>
      <c r="G435" s="288"/>
      <c r="H435" s="332"/>
      <c r="I435" s="518"/>
      <c r="J435" s="518"/>
      <c r="K435" s="493" t="str">
        <f>IF(H435="","",IF($I$38=Calculations!$O$6,IF('B. WasteTracking'!$J$38=Calculations!$O$6,(I435+J435)/H435*100,(I435/H435*100)+J435),IF('B. WasteTracking'!$J$38=Calculations!$O$6,I435+(J435/H435*100),I435+J435)))</f>
        <v/>
      </c>
      <c r="L435" s="624" t="str">
        <f t="shared" ref="L435:L462" si="12">IF($H435="","", K435*H435/100)</f>
        <v/>
      </c>
      <c r="M435" s="621"/>
    </row>
    <row r="436" spans="1:13" s="186" customFormat="1" x14ac:dyDescent="0.35">
      <c r="A436" s="547"/>
      <c r="B436" s="330"/>
      <c r="C436" s="331"/>
      <c r="D436" s="334"/>
      <c r="E436" s="616"/>
      <c r="F436" s="617"/>
      <c r="G436" s="250"/>
      <c r="H436" s="548"/>
      <c r="I436" s="545"/>
      <c r="J436" s="545"/>
      <c r="K436" s="493" t="str">
        <f>IF(H436="","",IF($I$38=Calculations!$O$6,IF('B. WasteTracking'!$J$38=Calculations!$O$6,(I436+J436)/H436*100,(I436/H436*100)+J436),IF('B. WasteTracking'!$J$38=Calculations!$O$6,I436+(J436/H436*100),I436+J436)))</f>
        <v/>
      </c>
      <c r="L436" s="620" t="str">
        <f t="shared" si="12"/>
        <v/>
      </c>
      <c r="M436" s="621"/>
    </row>
    <row r="437" spans="1:13" s="186" customFormat="1" x14ac:dyDescent="0.35">
      <c r="A437" s="568"/>
      <c r="B437" s="328"/>
      <c r="C437" s="329"/>
      <c r="D437" s="549"/>
      <c r="E437" s="618"/>
      <c r="F437" s="619"/>
      <c r="G437" s="288"/>
      <c r="H437" s="332"/>
      <c r="I437" s="518"/>
      <c r="J437" s="518"/>
      <c r="K437" s="493" t="str">
        <f>IF(H437="","",IF($I$38=Calculations!$O$6,IF('B. WasteTracking'!$J$38=Calculations!$O$6,(I437+J437)/H437*100,(I437/H437*100)+J437),IF('B. WasteTracking'!$J$38=Calculations!$O$6,I437+(J437/H437*100),I437+J437)))</f>
        <v/>
      </c>
      <c r="L437" s="620" t="str">
        <f t="shared" si="12"/>
        <v/>
      </c>
      <c r="M437" s="621"/>
    </row>
    <row r="438" spans="1:13" s="186" customFormat="1" x14ac:dyDescent="0.35">
      <c r="A438" s="547"/>
      <c r="B438" s="330"/>
      <c r="C438" s="331"/>
      <c r="D438" s="334"/>
      <c r="E438" s="616"/>
      <c r="F438" s="617"/>
      <c r="G438" s="250"/>
      <c r="H438" s="548"/>
      <c r="I438" s="545"/>
      <c r="J438" s="545"/>
      <c r="K438" s="493" t="str">
        <f>IF(H438="","",IF($I$38=Calculations!$O$6,IF('B. WasteTracking'!$J$38=Calculations!$O$6,(I438+J438)/H438*100,(I438/H438*100)+J438),IF('B. WasteTracking'!$J$38=Calculations!$O$6,I438+(J438/H438*100),I438+J438)))</f>
        <v/>
      </c>
      <c r="L438" s="620" t="str">
        <f t="shared" si="12"/>
        <v/>
      </c>
      <c r="M438" s="621"/>
    </row>
    <row r="439" spans="1:13" s="186" customFormat="1" ht="15" customHeight="1" x14ac:dyDescent="0.35">
      <c r="A439" s="568"/>
      <c r="B439" s="328"/>
      <c r="C439" s="329"/>
      <c r="D439" s="334"/>
      <c r="E439" s="618"/>
      <c r="F439" s="619"/>
      <c r="G439" s="288"/>
      <c r="H439" s="332"/>
      <c r="I439" s="518"/>
      <c r="J439" s="518"/>
      <c r="K439" s="493" t="str">
        <f>IF(H439="","",IF($I$38=Calculations!$O$6,IF('B. WasteTracking'!$J$38=Calculations!$O$6,(I439+J439)/H439*100,(I439/H439*100)+J439),IF('B. WasteTracking'!$J$38=Calculations!$O$6,I439+(J439/H439*100),I439+J439)))</f>
        <v/>
      </c>
      <c r="L439" s="620" t="str">
        <f t="shared" si="12"/>
        <v/>
      </c>
      <c r="M439" s="621"/>
    </row>
    <row r="440" spans="1:13" s="186" customFormat="1" x14ac:dyDescent="0.35">
      <c r="A440" s="547"/>
      <c r="B440" s="330"/>
      <c r="C440" s="331"/>
      <c r="D440" s="334"/>
      <c r="E440" s="616"/>
      <c r="F440" s="617"/>
      <c r="G440" s="250"/>
      <c r="H440" s="548"/>
      <c r="I440" s="545"/>
      <c r="J440" s="545"/>
      <c r="K440" s="493" t="str">
        <f>IF(H440="","",IF($I$38=Calculations!$O$6,IF('B. WasteTracking'!$J$38=Calculations!$O$6,(I440+J440)/H440*100,(I440/H440*100)+J440),IF('B. WasteTracking'!$J$38=Calculations!$O$6,I440+(J440/H440*100),I440+J440)))</f>
        <v/>
      </c>
      <c r="L440" s="620" t="str">
        <f t="shared" si="12"/>
        <v/>
      </c>
      <c r="M440" s="621"/>
    </row>
    <row r="441" spans="1:13" s="186" customFormat="1" x14ac:dyDescent="0.35">
      <c r="A441" s="568"/>
      <c r="B441" s="328"/>
      <c r="C441" s="329"/>
      <c r="D441" s="334"/>
      <c r="E441" s="618"/>
      <c r="F441" s="619"/>
      <c r="G441" s="288"/>
      <c r="H441" s="332"/>
      <c r="I441" s="518"/>
      <c r="J441" s="518"/>
      <c r="K441" s="493" t="str">
        <f>IF(H441="","",IF($I$38=Calculations!$O$6,IF('B. WasteTracking'!$J$38=Calculations!$O$6,(I441+J441)/H441*100,(I441/H441*100)+J441),IF('B. WasteTracking'!$J$38=Calculations!$O$6,I441+(J441/H441*100),I441+J441)))</f>
        <v/>
      </c>
      <c r="L441" s="620" t="str">
        <f t="shared" si="12"/>
        <v/>
      </c>
      <c r="M441" s="621"/>
    </row>
    <row r="442" spans="1:13" s="186" customFormat="1" x14ac:dyDescent="0.35">
      <c r="A442" s="547"/>
      <c r="B442" s="330"/>
      <c r="C442" s="331"/>
      <c r="D442" s="334"/>
      <c r="E442" s="616"/>
      <c r="F442" s="617"/>
      <c r="G442" s="250"/>
      <c r="H442" s="548"/>
      <c r="I442" s="545"/>
      <c r="J442" s="545"/>
      <c r="K442" s="493" t="str">
        <f>IF(H442="","",IF($I$38=Calculations!$O$6,IF('B. WasteTracking'!$J$38=Calculations!$O$6,(I442+J442)/H442*100,(I442/H442*100)+J442),IF('B. WasteTracking'!$J$38=Calculations!$O$6,I442+(J442/H442*100),I442+J442)))</f>
        <v/>
      </c>
      <c r="L442" s="620" t="str">
        <f t="shared" si="12"/>
        <v/>
      </c>
      <c r="M442" s="621"/>
    </row>
    <row r="443" spans="1:13" s="186" customFormat="1" ht="15" customHeight="1" x14ac:dyDescent="0.35">
      <c r="A443" s="568"/>
      <c r="B443" s="328"/>
      <c r="C443" s="329"/>
      <c r="D443" s="334"/>
      <c r="E443" s="618"/>
      <c r="F443" s="619"/>
      <c r="G443" s="288"/>
      <c r="H443" s="332"/>
      <c r="I443" s="518"/>
      <c r="J443" s="518"/>
      <c r="K443" s="493" t="str">
        <f>IF(H443="","",IF($I$38=Calculations!$O$6,IF('B. WasteTracking'!$J$38=Calculations!$O$6,(I443+J443)/H443*100,(I443/H443*100)+J443),IF('B. WasteTracking'!$J$38=Calculations!$O$6,I443+(J443/H443*100),I443+J443)))</f>
        <v/>
      </c>
      <c r="L443" s="620" t="str">
        <f t="shared" si="12"/>
        <v/>
      </c>
      <c r="M443" s="621"/>
    </row>
    <row r="444" spans="1:13" s="186" customFormat="1" ht="15" customHeight="1" x14ac:dyDescent="0.35">
      <c r="A444" s="547"/>
      <c r="B444" s="330"/>
      <c r="C444" s="331"/>
      <c r="D444" s="334"/>
      <c r="E444" s="616"/>
      <c r="F444" s="617"/>
      <c r="G444" s="250"/>
      <c r="H444" s="548"/>
      <c r="I444" s="545"/>
      <c r="J444" s="545"/>
      <c r="K444" s="493" t="str">
        <f>IF(H444="","",IF($I$38=Calculations!$O$6,IF('B. WasteTracking'!$J$38=Calculations!$O$6,(I444+J444)/H444*100,(I444/H444*100)+J444),IF('B. WasteTracking'!$J$38=Calculations!$O$6,I444+(J444/H444*100),I444+J444)))</f>
        <v/>
      </c>
      <c r="L444" s="620" t="str">
        <f t="shared" si="12"/>
        <v/>
      </c>
      <c r="M444" s="621"/>
    </row>
    <row r="445" spans="1:13" s="186" customFormat="1" x14ac:dyDescent="0.35">
      <c r="A445" s="568"/>
      <c r="B445" s="328"/>
      <c r="C445" s="329"/>
      <c r="D445" s="334"/>
      <c r="E445" s="618"/>
      <c r="F445" s="619"/>
      <c r="G445" s="288"/>
      <c r="H445" s="332"/>
      <c r="I445" s="518"/>
      <c r="J445" s="518"/>
      <c r="K445" s="493" t="str">
        <f>IF(H445="","",IF($I$38=Calculations!$O$6,IF('B. WasteTracking'!$J$38=Calculations!$O$6,(I445+J445)/H445*100,(I445/H445*100)+J445),IF('B. WasteTracking'!$J$38=Calculations!$O$6,I445+(J445/H445*100),I445+J445)))</f>
        <v/>
      </c>
      <c r="L445" s="620" t="str">
        <f t="shared" si="12"/>
        <v/>
      </c>
      <c r="M445" s="621"/>
    </row>
    <row r="446" spans="1:13" s="186" customFormat="1" x14ac:dyDescent="0.35">
      <c r="A446" s="547"/>
      <c r="B446" s="330"/>
      <c r="C446" s="331"/>
      <c r="D446" s="334"/>
      <c r="E446" s="616"/>
      <c r="F446" s="617"/>
      <c r="G446" s="250"/>
      <c r="H446" s="548"/>
      <c r="I446" s="545"/>
      <c r="J446" s="545"/>
      <c r="K446" s="493" t="str">
        <f>IF(H446="","",IF($I$38=Calculations!$O$6,IF('B. WasteTracking'!$J$38=Calculations!$O$6,(I446+J446)/H446*100,(I446/H446*100)+J446),IF('B. WasteTracking'!$J$38=Calculations!$O$6,I446+(J446/H446*100),I446+J446)))</f>
        <v/>
      </c>
      <c r="L446" s="620" t="str">
        <f t="shared" si="12"/>
        <v/>
      </c>
      <c r="M446" s="621"/>
    </row>
    <row r="447" spans="1:13" s="186" customFormat="1" x14ac:dyDescent="0.35">
      <c r="A447" s="568"/>
      <c r="B447" s="328"/>
      <c r="C447" s="329"/>
      <c r="D447" s="334"/>
      <c r="E447" s="618"/>
      <c r="F447" s="619"/>
      <c r="G447" s="288"/>
      <c r="H447" s="332"/>
      <c r="I447" s="518"/>
      <c r="J447" s="518"/>
      <c r="K447" s="493" t="str">
        <f>IF(H447="","",IF($I$38=Calculations!$O$6,IF('B. WasteTracking'!$J$38=Calculations!$O$6,(I447+J447)/H447*100,(I447/H447*100)+J447),IF('B. WasteTracking'!$J$38=Calculations!$O$6,I447+(J447/H447*100),I447+J447)))</f>
        <v/>
      </c>
      <c r="L447" s="620" t="str">
        <f t="shared" si="12"/>
        <v/>
      </c>
      <c r="M447" s="621"/>
    </row>
    <row r="448" spans="1:13" s="186" customFormat="1" x14ac:dyDescent="0.35">
      <c r="A448" s="547"/>
      <c r="B448" s="330"/>
      <c r="C448" s="331"/>
      <c r="D448" s="334"/>
      <c r="E448" s="616"/>
      <c r="F448" s="617"/>
      <c r="G448" s="250"/>
      <c r="H448" s="548"/>
      <c r="I448" s="545"/>
      <c r="J448" s="545"/>
      <c r="K448" s="493" t="str">
        <f>IF(H448="","",IF($I$38=Calculations!$O$6,IF('B. WasteTracking'!$J$38=Calculations!$O$6,(I448+J448)/H448*100,(I448/H448*100)+J448),IF('B. WasteTracking'!$J$38=Calculations!$O$6,I448+(J448/H448*100),I448+J448)))</f>
        <v/>
      </c>
      <c r="L448" s="620" t="str">
        <f t="shared" si="12"/>
        <v/>
      </c>
      <c r="M448" s="621"/>
    </row>
    <row r="449" spans="1:14" s="186" customFormat="1" x14ac:dyDescent="0.35">
      <c r="A449" s="568"/>
      <c r="B449" s="328"/>
      <c r="C449" s="329"/>
      <c r="D449" s="334"/>
      <c r="E449" s="618"/>
      <c r="F449" s="619"/>
      <c r="G449" s="288"/>
      <c r="H449" s="332"/>
      <c r="I449" s="518"/>
      <c r="J449" s="518"/>
      <c r="K449" s="493" t="str">
        <f>IF(H449="","",IF($I$38=Calculations!$O$6,IF('B. WasteTracking'!$J$38=Calculations!$O$6,(I449+J449)/H449*100,(I449/H449*100)+J449),IF('B. WasteTracking'!$J$38=Calculations!$O$6,I449+(J449/H449*100),I449+J449)))</f>
        <v/>
      </c>
      <c r="L449" s="620" t="str">
        <f t="shared" si="12"/>
        <v/>
      </c>
      <c r="M449" s="621"/>
    </row>
    <row r="450" spans="1:14" s="186" customFormat="1" x14ac:dyDescent="0.35">
      <c r="A450" s="547"/>
      <c r="B450" s="330"/>
      <c r="C450" s="331"/>
      <c r="D450" s="334"/>
      <c r="E450" s="616"/>
      <c r="F450" s="617"/>
      <c r="G450" s="250"/>
      <c r="H450" s="548"/>
      <c r="I450" s="545"/>
      <c r="J450" s="545"/>
      <c r="K450" s="493" t="str">
        <f>IF(H450="","",IF($I$38=Calculations!$O$6,IF('B. WasteTracking'!$J$38=Calculations!$O$6,(I450+J450)/H450*100,(I450/H450*100)+J450),IF('B. WasteTracking'!$J$38=Calculations!$O$6,I450+(J450/H450*100),I450+J450)))</f>
        <v/>
      </c>
      <c r="L450" s="620" t="str">
        <f t="shared" si="12"/>
        <v/>
      </c>
      <c r="M450" s="621"/>
    </row>
    <row r="451" spans="1:14" s="186" customFormat="1" x14ac:dyDescent="0.35">
      <c r="A451" s="568"/>
      <c r="B451" s="328"/>
      <c r="C451" s="329"/>
      <c r="D451" s="334"/>
      <c r="E451" s="618"/>
      <c r="F451" s="619"/>
      <c r="G451" s="288"/>
      <c r="H451" s="332"/>
      <c r="I451" s="518"/>
      <c r="J451" s="518"/>
      <c r="K451" s="493" t="str">
        <f>IF(H451="","",IF($I$38=Calculations!$O$6,IF('B. WasteTracking'!$J$38=Calculations!$O$6,(I451+J451)/H451*100,(I451/H451*100)+J451),IF('B. WasteTracking'!$J$38=Calculations!$O$6,I451+(J451/H451*100),I451+J451)))</f>
        <v/>
      </c>
      <c r="L451" s="620" t="str">
        <f t="shared" si="12"/>
        <v/>
      </c>
      <c r="M451" s="621"/>
    </row>
    <row r="452" spans="1:14" s="186" customFormat="1" x14ac:dyDescent="0.35">
      <c r="A452" s="547"/>
      <c r="B452" s="330"/>
      <c r="C452" s="331"/>
      <c r="D452" s="334"/>
      <c r="E452" s="616"/>
      <c r="F452" s="617"/>
      <c r="G452" s="250"/>
      <c r="H452" s="548"/>
      <c r="I452" s="545"/>
      <c r="J452" s="545"/>
      <c r="K452" s="493" t="str">
        <f>IF(H452="","",IF($I$38=Calculations!$O$6,IF('B. WasteTracking'!$J$38=Calculations!$O$6,(I452+J452)/H452*100,(I452/H452*100)+J452),IF('B. WasteTracking'!$J$38=Calculations!$O$6,I452+(J452/H452*100),I452+J452)))</f>
        <v/>
      </c>
      <c r="L452" s="620" t="str">
        <f t="shared" si="12"/>
        <v/>
      </c>
      <c r="M452" s="621"/>
    </row>
    <row r="453" spans="1:14" s="186" customFormat="1" x14ac:dyDescent="0.35">
      <c r="A453" s="568"/>
      <c r="B453" s="328"/>
      <c r="C453" s="329"/>
      <c r="D453" s="334"/>
      <c r="E453" s="618"/>
      <c r="F453" s="619"/>
      <c r="G453" s="288"/>
      <c r="H453" s="332"/>
      <c r="I453" s="518"/>
      <c r="J453" s="518"/>
      <c r="K453" s="493" t="str">
        <f>IF(H453="","",IF($I$38=Calculations!$O$6,IF('B. WasteTracking'!$J$38=Calculations!$O$6,(I453+J453)/H453*100,(I453/H453*100)+J453),IF('B. WasteTracking'!$J$38=Calculations!$O$6,I453+(J453/H453*100),I453+J453)))</f>
        <v/>
      </c>
      <c r="L453" s="620" t="str">
        <f t="shared" si="12"/>
        <v/>
      </c>
      <c r="M453" s="621"/>
    </row>
    <row r="454" spans="1:14" s="186" customFormat="1" x14ac:dyDescent="0.35">
      <c r="A454" s="547"/>
      <c r="B454" s="330"/>
      <c r="C454" s="331"/>
      <c r="D454" s="334"/>
      <c r="E454" s="616"/>
      <c r="F454" s="617"/>
      <c r="G454" s="250"/>
      <c r="H454" s="548"/>
      <c r="I454" s="545"/>
      <c r="J454" s="545"/>
      <c r="K454" s="493" t="str">
        <f>IF(H454="","",IF($I$38=Calculations!$O$6,IF('B. WasteTracking'!$J$38=Calculations!$O$6,(I454+J454)/H454*100,(I454/H454*100)+J454),IF('B. WasteTracking'!$J$38=Calculations!$O$6,I454+(J454/H454*100),I454+J454)))</f>
        <v/>
      </c>
      <c r="L454" s="620" t="str">
        <f t="shared" si="12"/>
        <v/>
      </c>
      <c r="M454" s="621"/>
    </row>
    <row r="455" spans="1:14" s="186" customFormat="1" x14ac:dyDescent="0.35">
      <c r="A455" s="568"/>
      <c r="B455" s="328"/>
      <c r="C455" s="329"/>
      <c r="D455" s="334"/>
      <c r="E455" s="618"/>
      <c r="F455" s="619"/>
      <c r="G455" s="288"/>
      <c r="H455" s="332"/>
      <c r="I455" s="518"/>
      <c r="J455" s="518"/>
      <c r="K455" s="493" t="str">
        <f>IF(H455="","",IF($I$38=Calculations!$O$6,IF('B. WasteTracking'!$J$38=Calculations!$O$6,(I455+J455)/H455*100,(I455/H455*100)+J455),IF('B. WasteTracking'!$J$38=Calculations!$O$6,I455+(J455/H455*100),I455+J455)))</f>
        <v/>
      </c>
      <c r="L455" s="620" t="str">
        <f t="shared" si="12"/>
        <v/>
      </c>
      <c r="M455" s="621"/>
    </row>
    <row r="456" spans="1:14" s="186" customFormat="1" x14ac:dyDescent="0.35">
      <c r="A456" s="547"/>
      <c r="B456" s="330"/>
      <c r="C456" s="331"/>
      <c r="D456" s="334"/>
      <c r="E456" s="616"/>
      <c r="F456" s="617"/>
      <c r="G456" s="250"/>
      <c r="H456" s="548"/>
      <c r="I456" s="545"/>
      <c r="J456" s="545"/>
      <c r="K456" s="493" t="str">
        <f>IF(H456="","",IF($I$38=Calculations!$O$6,IF('B. WasteTracking'!$J$38=Calculations!$O$6,(I456+J456)/H456*100,(I456/H456*100)+J456),IF('B. WasteTracking'!$J$38=Calculations!$O$6,I456+(J456/H456*100),I456+J456)))</f>
        <v/>
      </c>
      <c r="L456" s="620" t="str">
        <f t="shared" si="12"/>
        <v/>
      </c>
      <c r="M456" s="621"/>
    </row>
    <row r="457" spans="1:14" s="186" customFormat="1" x14ac:dyDescent="0.35">
      <c r="A457" s="568"/>
      <c r="B457" s="328"/>
      <c r="C457" s="329"/>
      <c r="D457" s="334"/>
      <c r="E457" s="618"/>
      <c r="F457" s="619"/>
      <c r="G457" s="288"/>
      <c r="H457" s="332"/>
      <c r="I457" s="518"/>
      <c r="J457" s="518"/>
      <c r="K457" s="493" t="str">
        <f>IF(H457="","",IF($I$38=Calculations!$O$6,IF('B. WasteTracking'!$J$38=Calculations!$O$6,(I457+J457)/H457*100,(I457/H457*100)+J457),IF('B. WasteTracking'!$J$38=Calculations!$O$6,I457+(J457/H457*100),I457+J457)))</f>
        <v/>
      </c>
      <c r="L457" s="620" t="str">
        <f t="shared" si="12"/>
        <v/>
      </c>
      <c r="M457" s="621"/>
    </row>
    <row r="458" spans="1:14" s="186" customFormat="1" x14ac:dyDescent="0.35">
      <c r="A458" s="547"/>
      <c r="B458" s="330"/>
      <c r="C458" s="331"/>
      <c r="D458" s="334"/>
      <c r="E458" s="616"/>
      <c r="F458" s="617"/>
      <c r="G458" s="250"/>
      <c r="H458" s="548"/>
      <c r="I458" s="545"/>
      <c r="J458" s="545"/>
      <c r="K458" s="493" t="str">
        <f>IF(H458="","",IF($I$38=Calculations!$O$6,IF('B. WasteTracking'!$J$38=Calculations!$O$6,(I458+J458)/H458*100,(I458/H458*100)+J458),IF('B. WasteTracking'!$J$38=Calculations!$O$6,I458+(J458/H458*100),I458+J458)))</f>
        <v/>
      </c>
      <c r="L458" s="620" t="str">
        <f t="shared" si="12"/>
        <v/>
      </c>
      <c r="M458" s="621"/>
    </row>
    <row r="459" spans="1:14" s="186" customFormat="1" x14ac:dyDescent="0.35">
      <c r="A459" s="568"/>
      <c r="B459" s="328"/>
      <c r="C459" s="329"/>
      <c r="D459" s="334"/>
      <c r="E459" s="618"/>
      <c r="F459" s="619"/>
      <c r="G459" s="288"/>
      <c r="H459" s="332"/>
      <c r="I459" s="518"/>
      <c r="J459" s="518"/>
      <c r="K459" s="493" t="str">
        <f>IF(H459="","",IF($I$38=Calculations!$O$6,IF('B. WasteTracking'!$J$38=Calculations!$O$6,(I459+J459)/H459*100,(I459/H459*100)+J459),IF('B. WasteTracking'!$J$38=Calculations!$O$6,I459+(J459/H459*100),I459+J459)))</f>
        <v/>
      </c>
      <c r="L459" s="624" t="str">
        <f t="shared" si="12"/>
        <v/>
      </c>
      <c r="M459" s="655"/>
    </row>
    <row r="460" spans="1:14" s="186" customFormat="1" x14ac:dyDescent="0.35">
      <c r="A460" s="547"/>
      <c r="B460" s="330"/>
      <c r="C460" s="331"/>
      <c r="D460" s="334"/>
      <c r="E460" s="616"/>
      <c r="F460" s="617"/>
      <c r="G460" s="250"/>
      <c r="H460" s="548"/>
      <c r="I460" s="545"/>
      <c r="J460" s="545"/>
      <c r="K460" s="493" t="str">
        <f>IF(H460="","",IF($I$38=Calculations!$O$6,IF('B. WasteTracking'!$J$38=Calculations!$O$6,(I460+J460)/H460*100,(I460/H460*100)+J460),IF('B. WasteTracking'!$J$38=Calculations!$O$6,I460+(J460/H460*100),I460+J460)))</f>
        <v/>
      </c>
      <c r="L460" s="620" t="str">
        <f t="shared" si="12"/>
        <v/>
      </c>
      <c r="M460" s="621"/>
    </row>
    <row r="461" spans="1:14" s="186" customFormat="1" x14ac:dyDescent="0.35">
      <c r="A461" s="568"/>
      <c r="B461" s="328"/>
      <c r="C461" s="329"/>
      <c r="D461" s="334"/>
      <c r="E461" s="618"/>
      <c r="F461" s="619"/>
      <c r="G461" s="288"/>
      <c r="H461" s="332"/>
      <c r="I461" s="518"/>
      <c r="J461" s="518"/>
      <c r="K461" s="493" t="str">
        <f>IF(H461="","",IF($I$38=Calculations!$O$6,IF('B. WasteTracking'!$J$38=Calculations!$O$6,(I461+J461)/H461*100,(I461/H461*100)+J461),IF('B. WasteTracking'!$J$38=Calculations!$O$6,I461+(J461/H461*100),I461+J461)))</f>
        <v/>
      </c>
      <c r="L461" s="620" t="str">
        <f t="shared" si="12"/>
        <v/>
      </c>
      <c r="M461" s="621"/>
    </row>
    <row r="462" spans="1:14" s="186" customFormat="1" ht="15" thickBot="1" x14ac:dyDescent="0.4">
      <c r="A462" s="547"/>
      <c r="B462" s="330"/>
      <c r="C462" s="331"/>
      <c r="D462" s="550"/>
      <c r="E462" s="616"/>
      <c r="F462" s="617"/>
      <c r="G462" s="250"/>
      <c r="H462" s="548"/>
      <c r="I462" s="545"/>
      <c r="J462" s="545"/>
      <c r="K462" s="493" t="str">
        <f>IF(H462="","",IF($I$38=Calculations!$O$6,IF('B. WasteTracking'!$J$38=Calculations!$O$6,(I462+J462)/H462*100,(I462/H462*100)+J462),IF('B. WasteTracking'!$J$38=Calculations!$O$6,I462+(J462/H462*100),I462+J462)))</f>
        <v/>
      </c>
      <c r="L462" s="625" t="str">
        <f t="shared" si="12"/>
        <v/>
      </c>
      <c r="M462" s="626"/>
      <c r="N462" s="51"/>
    </row>
    <row r="463" spans="1:14" s="186" customFormat="1" ht="21" x14ac:dyDescent="0.35">
      <c r="A463" s="541" t="s">
        <v>369</v>
      </c>
      <c r="B463" s="468"/>
      <c r="C463" s="468"/>
      <c r="D463" s="468"/>
      <c r="E463" s="469"/>
      <c r="F463" s="469"/>
      <c r="G463" s="468"/>
      <c r="H463" s="469"/>
      <c r="I463" s="469"/>
      <c r="J463" s="469"/>
      <c r="K463" s="469"/>
      <c r="L463" s="469"/>
      <c r="M463" s="470"/>
      <c r="N463" s="51"/>
    </row>
    <row r="464" spans="1:14" s="186" customFormat="1" ht="15" customHeight="1" x14ac:dyDescent="0.35">
      <c r="A464" s="542" t="s">
        <v>347</v>
      </c>
      <c r="B464" s="471"/>
      <c r="C464" s="471"/>
      <c r="D464" s="471"/>
      <c r="E464" s="471"/>
      <c r="F464" s="471"/>
      <c r="G464" s="471"/>
      <c r="H464" s="471"/>
      <c r="I464" s="471"/>
      <c r="J464" s="471"/>
      <c r="K464" s="471"/>
      <c r="L464" s="471"/>
      <c r="M464" s="472"/>
      <c r="N464" s="51"/>
    </row>
    <row r="465" spans="1:14" s="186" customFormat="1" ht="15" x14ac:dyDescent="0.35">
      <c r="A465" s="543" t="s">
        <v>365</v>
      </c>
      <c r="B465" s="473" t="s">
        <v>34</v>
      </c>
      <c r="C465" s="474"/>
      <c r="D465" s="475"/>
      <c r="E465" s="644" t="s">
        <v>297</v>
      </c>
      <c r="F465" s="645"/>
      <c r="G465" s="43" t="s">
        <v>364</v>
      </c>
      <c r="H465" s="476" t="s">
        <v>292</v>
      </c>
      <c r="I465" s="477" t="s">
        <v>35</v>
      </c>
      <c r="J465" s="478"/>
      <c r="K465" s="479"/>
      <c r="L465" s="622" t="s">
        <v>292</v>
      </c>
      <c r="M465" s="623"/>
      <c r="N465" s="51"/>
    </row>
    <row r="466" spans="1:14" s="186" customFormat="1" ht="15.5" x14ac:dyDescent="0.35">
      <c r="A466" s="544"/>
      <c r="B466" s="481"/>
      <c r="C466" s="482"/>
      <c r="D466" s="480"/>
      <c r="E466" s="481"/>
      <c r="F466" s="483"/>
      <c r="G466" s="484"/>
      <c r="H466" s="484" t="s">
        <v>293</v>
      </c>
      <c r="I466" s="485" t="s">
        <v>298</v>
      </c>
      <c r="J466" s="485" t="s">
        <v>7</v>
      </c>
      <c r="K466" s="486" t="s">
        <v>10</v>
      </c>
      <c r="L466" s="637" t="s">
        <v>294</v>
      </c>
      <c r="M466" s="638"/>
      <c r="N466" s="51"/>
    </row>
    <row r="467" spans="1:14" s="186" customFormat="1" x14ac:dyDescent="0.35">
      <c r="A467" s="560"/>
      <c r="B467" s="561" t="s">
        <v>76</v>
      </c>
      <c r="C467" s="562" t="s">
        <v>387</v>
      </c>
      <c r="D467" s="562" t="s">
        <v>77</v>
      </c>
      <c r="E467" s="563" t="s">
        <v>21</v>
      </c>
      <c r="F467" s="564"/>
      <c r="G467" s="565" t="s">
        <v>367</v>
      </c>
      <c r="H467" s="566" t="str">
        <f>H434</f>
        <v>(KG)</v>
      </c>
      <c r="I467" s="566" t="str">
        <f>I434</f>
        <v>(%)</v>
      </c>
      <c r="J467" s="566" t="str">
        <f>J434</f>
        <v>(%)</v>
      </c>
      <c r="K467" s="566" t="s">
        <v>22</v>
      </c>
      <c r="L467" s="565" t="str">
        <f>H467</f>
        <v>(KG)</v>
      </c>
      <c r="M467" s="567"/>
      <c r="N467" s="51"/>
    </row>
    <row r="468" spans="1:14" s="186" customFormat="1" x14ac:dyDescent="0.35">
      <c r="A468" s="568"/>
      <c r="B468" s="328"/>
      <c r="C468" s="329"/>
      <c r="D468" s="333"/>
      <c r="E468" s="618"/>
      <c r="F468" s="619"/>
      <c r="G468" s="288"/>
      <c r="H468" s="332"/>
      <c r="I468" s="518"/>
      <c r="J468" s="518"/>
      <c r="K468" s="493" t="str">
        <f>IF(H468="","",IF($I$38=Calculations!$O$6,IF('B. WasteTracking'!$J$38=Calculations!$O$6,(I468+J468)/H468*100,(I468/H468*100)+J468),IF('B. WasteTracking'!$J$38=Calculations!$O$6,I468+(J468/H468*100),I468+J468)))</f>
        <v/>
      </c>
      <c r="L468" s="624" t="str">
        <f t="shared" ref="L468:L495" si="13">IF($H468="","", K468*H468/100)</f>
        <v/>
      </c>
      <c r="M468" s="621"/>
      <c r="N468" s="51"/>
    </row>
    <row r="469" spans="1:14" s="186" customFormat="1" x14ac:dyDescent="0.35">
      <c r="A469" s="547"/>
      <c r="B469" s="330"/>
      <c r="C469" s="331"/>
      <c r="D469" s="334"/>
      <c r="E469" s="616"/>
      <c r="F469" s="617"/>
      <c r="G469" s="250"/>
      <c r="H469" s="548"/>
      <c r="I469" s="545"/>
      <c r="J469" s="545"/>
      <c r="K469" s="493" t="str">
        <f>IF(H469="","",IF($I$38=Calculations!$O$6,IF('B. WasteTracking'!$J$38=Calculations!$O$6,(I469+J469)/H469*100,(I469/H469*100)+J469),IF('B. WasteTracking'!$J$38=Calculations!$O$6,I469+(J469/H469*100),I469+J469)))</f>
        <v/>
      </c>
      <c r="L469" s="620" t="str">
        <f t="shared" si="13"/>
        <v/>
      </c>
      <c r="M469" s="621"/>
      <c r="N469" s="51"/>
    </row>
    <row r="470" spans="1:14" s="186" customFormat="1" x14ac:dyDescent="0.35">
      <c r="A470" s="568"/>
      <c r="B470" s="328"/>
      <c r="C470" s="329"/>
      <c r="D470" s="549"/>
      <c r="E470" s="618"/>
      <c r="F470" s="619"/>
      <c r="G470" s="288"/>
      <c r="H470" s="332"/>
      <c r="I470" s="518"/>
      <c r="J470" s="518"/>
      <c r="K470" s="493" t="str">
        <f>IF(H470="","",IF($I$38=Calculations!$O$6,IF('B. WasteTracking'!$J$38=Calculations!$O$6,(I470+J470)/H470*100,(I470/H470*100)+J470),IF('B. WasteTracking'!$J$38=Calculations!$O$6,I470+(J470/H470*100),I470+J470)))</f>
        <v/>
      </c>
      <c r="L470" s="620" t="str">
        <f t="shared" si="13"/>
        <v/>
      </c>
      <c r="M470" s="621"/>
      <c r="N470" s="51"/>
    </row>
    <row r="471" spans="1:14" s="186" customFormat="1" x14ac:dyDescent="0.35">
      <c r="A471" s="547"/>
      <c r="B471" s="330"/>
      <c r="C471" s="331"/>
      <c r="D471" s="334"/>
      <c r="E471" s="616"/>
      <c r="F471" s="617"/>
      <c r="G471" s="250"/>
      <c r="H471" s="548"/>
      <c r="I471" s="545"/>
      <c r="J471" s="545"/>
      <c r="K471" s="493" t="str">
        <f>IF(H471="","",IF($I$38=Calculations!$O$6,IF('B. WasteTracking'!$J$38=Calculations!$O$6,(I471+J471)/H471*100,(I471/H471*100)+J471),IF('B. WasteTracking'!$J$38=Calculations!$O$6,I471+(J471/H471*100),I471+J471)))</f>
        <v/>
      </c>
      <c r="L471" s="620" t="str">
        <f t="shared" si="13"/>
        <v/>
      </c>
      <c r="M471" s="621"/>
      <c r="N471" s="51"/>
    </row>
    <row r="472" spans="1:14" s="186" customFormat="1" x14ac:dyDescent="0.35">
      <c r="A472" s="568"/>
      <c r="B472" s="328"/>
      <c r="C472" s="329"/>
      <c r="D472" s="334"/>
      <c r="E472" s="618"/>
      <c r="F472" s="619"/>
      <c r="G472" s="288"/>
      <c r="H472" s="332"/>
      <c r="I472" s="518"/>
      <c r="J472" s="518"/>
      <c r="K472" s="493" t="str">
        <f>IF(H472="","",IF($I$38=Calculations!$O$6,IF('B. WasteTracking'!$J$38=Calculations!$O$6,(I472+J472)/H472*100,(I472/H472*100)+J472),IF('B. WasteTracking'!$J$38=Calculations!$O$6,I472+(J472/H472*100),I472+J472)))</f>
        <v/>
      </c>
      <c r="L472" s="620" t="str">
        <f t="shared" si="13"/>
        <v/>
      </c>
      <c r="M472" s="621"/>
      <c r="N472" s="51"/>
    </row>
    <row r="473" spans="1:14" s="186" customFormat="1" ht="15" customHeight="1" x14ac:dyDescent="0.35">
      <c r="A473" s="547"/>
      <c r="B473" s="330"/>
      <c r="C473" s="331"/>
      <c r="D473" s="334"/>
      <c r="E473" s="616"/>
      <c r="F473" s="617"/>
      <c r="G473" s="250"/>
      <c r="H473" s="548"/>
      <c r="I473" s="545"/>
      <c r="J473" s="545"/>
      <c r="K473" s="493" t="str">
        <f>IF(H473="","",IF($I$38=Calculations!$O$6,IF('B. WasteTracking'!$J$38=Calculations!$O$6,(I473+J473)/H473*100,(I473/H473*100)+J473),IF('B. WasteTracking'!$J$38=Calculations!$O$6,I473+(J473/H473*100),I473+J473)))</f>
        <v/>
      </c>
      <c r="L473" s="620" t="str">
        <f t="shared" si="13"/>
        <v/>
      </c>
      <c r="M473" s="621"/>
      <c r="N473" s="51"/>
    </row>
    <row r="474" spans="1:14" s="186" customFormat="1" x14ac:dyDescent="0.35">
      <c r="A474" s="568"/>
      <c r="B474" s="328"/>
      <c r="C474" s="329"/>
      <c r="D474" s="334"/>
      <c r="E474" s="618"/>
      <c r="F474" s="619"/>
      <c r="G474" s="288"/>
      <c r="H474" s="332"/>
      <c r="I474" s="518"/>
      <c r="J474" s="518"/>
      <c r="K474" s="493" t="str">
        <f>IF(H474="","",IF($I$38=Calculations!$O$6,IF('B. WasteTracking'!$J$38=Calculations!$O$6,(I474+J474)/H474*100,(I474/H474*100)+J474),IF('B. WasteTracking'!$J$38=Calculations!$O$6,I474+(J474/H474*100),I474+J474)))</f>
        <v/>
      </c>
      <c r="L474" s="620" t="str">
        <f t="shared" si="13"/>
        <v/>
      </c>
      <c r="M474" s="621"/>
      <c r="N474" s="51"/>
    </row>
    <row r="475" spans="1:14" s="186" customFormat="1" x14ac:dyDescent="0.35">
      <c r="A475" s="547"/>
      <c r="B475" s="330"/>
      <c r="C475" s="331"/>
      <c r="D475" s="334"/>
      <c r="E475" s="616"/>
      <c r="F475" s="617"/>
      <c r="G475" s="250"/>
      <c r="H475" s="548"/>
      <c r="I475" s="545"/>
      <c r="J475" s="545"/>
      <c r="K475" s="493" t="str">
        <f>IF(H475="","",IF($I$38=Calculations!$O$6,IF('B. WasteTracking'!$J$38=Calculations!$O$6,(I475+J475)/H475*100,(I475/H475*100)+J475),IF('B. WasteTracking'!$J$38=Calculations!$O$6,I475+(J475/H475*100),I475+J475)))</f>
        <v/>
      </c>
      <c r="L475" s="620" t="str">
        <f t="shared" si="13"/>
        <v/>
      </c>
      <c r="M475" s="621"/>
      <c r="N475" s="51"/>
    </row>
    <row r="476" spans="1:14" s="186" customFormat="1" x14ac:dyDescent="0.35">
      <c r="A476" s="568"/>
      <c r="B476" s="328"/>
      <c r="C476" s="329"/>
      <c r="D476" s="334"/>
      <c r="E476" s="618"/>
      <c r="F476" s="619"/>
      <c r="G476" s="288"/>
      <c r="H476" s="332"/>
      <c r="I476" s="518"/>
      <c r="J476" s="518"/>
      <c r="K476" s="493" t="str">
        <f>IF(H476="","",IF($I$38=Calculations!$O$6,IF('B. WasteTracking'!$J$38=Calculations!$O$6,(I476+J476)/H476*100,(I476/H476*100)+J476),IF('B. WasteTracking'!$J$38=Calculations!$O$6,I476+(J476/H476*100),I476+J476)))</f>
        <v/>
      </c>
      <c r="L476" s="620" t="str">
        <f t="shared" si="13"/>
        <v/>
      </c>
      <c r="M476" s="621"/>
      <c r="N476" s="51"/>
    </row>
    <row r="477" spans="1:14" s="186" customFormat="1" ht="15" customHeight="1" x14ac:dyDescent="0.35">
      <c r="A477" s="547"/>
      <c r="B477" s="330"/>
      <c r="C477" s="331"/>
      <c r="D477" s="334"/>
      <c r="E477" s="616"/>
      <c r="F477" s="617"/>
      <c r="G477" s="250"/>
      <c r="H477" s="548"/>
      <c r="I477" s="545"/>
      <c r="J477" s="545"/>
      <c r="K477" s="493" t="str">
        <f>IF(H477="","",IF($I$38=Calculations!$O$6,IF('B. WasteTracking'!$J$38=Calculations!$O$6,(I477+J477)/H477*100,(I477/H477*100)+J477),IF('B. WasteTracking'!$J$38=Calculations!$O$6,I477+(J477/H477*100),I477+J477)))</f>
        <v/>
      </c>
      <c r="L477" s="620" t="str">
        <f t="shared" si="13"/>
        <v/>
      </c>
      <c r="M477" s="621"/>
      <c r="N477" s="51"/>
    </row>
    <row r="478" spans="1:14" s="186" customFormat="1" ht="15" customHeight="1" x14ac:dyDescent="0.35">
      <c r="A478" s="568"/>
      <c r="B478" s="328"/>
      <c r="C478" s="329"/>
      <c r="D478" s="334"/>
      <c r="E478" s="618"/>
      <c r="F478" s="619"/>
      <c r="G478" s="288"/>
      <c r="H478" s="332"/>
      <c r="I478" s="518"/>
      <c r="J478" s="518"/>
      <c r="K478" s="493" t="str">
        <f>IF(H478="","",IF($I$38=Calculations!$O$6,IF('B. WasteTracking'!$J$38=Calculations!$O$6,(I478+J478)/H478*100,(I478/H478*100)+J478),IF('B. WasteTracking'!$J$38=Calculations!$O$6,I478+(J478/H478*100),I478+J478)))</f>
        <v/>
      </c>
      <c r="L478" s="620" t="str">
        <f t="shared" si="13"/>
        <v/>
      </c>
      <c r="M478" s="621"/>
      <c r="N478" s="51"/>
    </row>
    <row r="479" spans="1:14" s="186" customFormat="1" x14ac:dyDescent="0.35">
      <c r="A479" s="547"/>
      <c r="B479" s="330"/>
      <c r="C479" s="331"/>
      <c r="D479" s="334"/>
      <c r="E479" s="616"/>
      <c r="F479" s="617"/>
      <c r="G479" s="250"/>
      <c r="H479" s="548"/>
      <c r="I479" s="545"/>
      <c r="J479" s="545"/>
      <c r="K479" s="493" t="str">
        <f>IF(H479="","",IF($I$38=Calculations!$O$6,IF('B. WasteTracking'!$J$38=Calculations!$O$6,(I479+J479)/H479*100,(I479/H479*100)+J479),IF('B. WasteTracking'!$J$38=Calculations!$O$6,I479+(J479/H479*100),I479+J479)))</f>
        <v/>
      </c>
      <c r="L479" s="620" t="str">
        <f t="shared" si="13"/>
        <v/>
      </c>
      <c r="M479" s="621"/>
      <c r="N479" s="51"/>
    </row>
    <row r="480" spans="1:14" s="186" customFormat="1" x14ac:dyDescent="0.35">
      <c r="A480" s="568"/>
      <c r="B480" s="328"/>
      <c r="C480" s="329"/>
      <c r="D480" s="334"/>
      <c r="E480" s="618"/>
      <c r="F480" s="619"/>
      <c r="G480" s="288"/>
      <c r="H480" s="332"/>
      <c r="I480" s="518"/>
      <c r="J480" s="518"/>
      <c r="K480" s="493" t="str">
        <f>IF(H480="","",IF($I$38=Calculations!$O$6,IF('B. WasteTracking'!$J$38=Calculations!$O$6,(I480+J480)/H480*100,(I480/H480*100)+J480),IF('B. WasteTracking'!$J$38=Calculations!$O$6,I480+(J480/H480*100),I480+J480)))</f>
        <v/>
      </c>
      <c r="L480" s="620" t="str">
        <f t="shared" si="13"/>
        <v/>
      </c>
      <c r="M480" s="621"/>
      <c r="N480" s="51"/>
    </row>
    <row r="481" spans="1:14" s="186" customFormat="1" x14ac:dyDescent="0.35">
      <c r="A481" s="547"/>
      <c r="B481" s="330"/>
      <c r="C481" s="331"/>
      <c r="D481" s="334"/>
      <c r="E481" s="616"/>
      <c r="F481" s="617"/>
      <c r="G481" s="250"/>
      <c r="H481" s="548"/>
      <c r="I481" s="545"/>
      <c r="J481" s="545"/>
      <c r="K481" s="493" t="str">
        <f>IF(H481="","",IF($I$38=Calculations!$O$6,IF('B. WasteTracking'!$J$38=Calculations!$O$6,(I481+J481)/H481*100,(I481/H481*100)+J481),IF('B. WasteTracking'!$J$38=Calculations!$O$6,I481+(J481/H481*100),I481+J481)))</f>
        <v/>
      </c>
      <c r="L481" s="620" t="str">
        <f t="shared" si="13"/>
        <v/>
      </c>
      <c r="M481" s="621"/>
      <c r="N481" s="51"/>
    </row>
    <row r="482" spans="1:14" s="186" customFormat="1" x14ac:dyDescent="0.35">
      <c r="A482" s="568"/>
      <c r="B482" s="328"/>
      <c r="C482" s="329"/>
      <c r="D482" s="334"/>
      <c r="E482" s="618"/>
      <c r="F482" s="619"/>
      <c r="G482" s="288"/>
      <c r="H482" s="332"/>
      <c r="I482" s="518"/>
      <c r="J482" s="518"/>
      <c r="K482" s="493" t="str">
        <f>IF(H482="","",IF($I$38=Calculations!$O$6,IF('B. WasteTracking'!$J$38=Calculations!$O$6,(I482+J482)/H482*100,(I482/H482*100)+J482),IF('B. WasteTracking'!$J$38=Calculations!$O$6,I482+(J482/H482*100),I482+J482)))</f>
        <v/>
      </c>
      <c r="L482" s="620" t="str">
        <f t="shared" si="13"/>
        <v/>
      </c>
      <c r="M482" s="621"/>
      <c r="N482" s="51"/>
    </row>
    <row r="483" spans="1:14" s="186" customFormat="1" x14ac:dyDescent="0.35">
      <c r="A483" s="547"/>
      <c r="B483" s="330"/>
      <c r="C483" s="331"/>
      <c r="D483" s="334"/>
      <c r="E483" s="616"/>
      <c r="F483" s="617"/>
      <c r="G483" s="250"/>
      <c r="H483" s="548"/>
      <c r="I483" s="545"/>
      <c r="J483" s="545"/>
      <c r="K483" s="493" t="str">
        <f>IF(H483="","",IF($I$38=Calculations!$O$6,IF('B. WasteTracking'!$J$38=Calculations!$O$6,(I483+J483)/H483*100,(I483/H483*100)+J483),IF('B. WasteTracking'!$J$38=Calculations!$O$6,I483+(J483/H483*100),I483+J483)))</f>
        <v/>
      </c>
      <c r="L483" s="620" t="str">
        <f t="shared" si="13"/>
        <v/>
      </c>
      <c r="M483" s="621"/>
      <c r="N483" s="51"/>
    </row>
    <row r="484" spans="1:14" s="186" customFormat="1" x14ac:dyDescent="0.35">
      <c r="A484" s="568"/>
      <c r="B484" s="328"/>
      <c r="C484" s="329"/>
      <c r="D484" s="334"/>
      <c r="E484" s="618"/>
      <c r="F484" s="619"/>
      <c r="G484" s="288"/>
      <c r="H484" s="332"/>
      <c r="I484" s="518"/>
      <c r="J484" s="518"/>
      <c r="K484" s="493" t="str">
        <f>IF(H484="","",IF($I$38=Calculations!$O$6,IF('B. WasteTracking'!$J$38=Calculations!$O$6,(I484+J484)/H484*100,(I484/H484*100)+J484),IF('B. WasteTracking'!$J$38=Calculations!$O$6,I484+(J484/H484*100),I484+J484)))</f>
        <v/>
      </c>
      <c r="L484" s="620" t="str">
        <f t="shared" si="13"/>
        <v/>
      </c>
      <c r="M484" s="621"/>
      <c r="N484" s="51"/>
    </row>
    <row r="485" spans="1:14" s="186" customFormat="1" x14ac:dyDescent="0.35">
      <c r="A485" s="547"/>
      <c r="B485" s="330"/>
      <c r="C485" s="331"/>
      <c r="D485" s="334"/>
      <c r="E485" s="616"/>
      <c r="F485" s="617"/>
      <c r="G485" s="250"/>
      <c r="H485" s="548"/>
      <c r="I485" s="545"/>
      <c r="J485" s="545"/>
      <c r="K485" s="493" t="str">
        <f>IF(H485="","",IF($I$38=Calculations!$O$6,IF('B. WasteTracking'!$J$38=Calculations!$O$6,(I485+J485)/H485*100,(I485/H485*100)+J485),IF('B. WasteTracking'!$J$38=Calculations!$O$6,I485+(J485/H485*100),I485+J485)))</f>
        <v/>
      </c>
      <c r="L485" s="620" t="str">
        <f t="shared" si="13"/>
        <v/>
      </c>
      <c r="M485" s="621"/>
      <c r="N485" s="51"/>
    </row>
    <row r="486" spans="1:14" s="186" customFormat="1" x14ac:dyDescent="0.35">
      <c r="A486" s="568"/>
      <c r="B486" s="328"/>
      <c r="C486" s="329"/>
      <c r="D486" s="334"/>
      <c r="E486" s="618"/>
      <c r="F486" s="619"/>
      <c r="G486" s="288"/>
      <c r="H486" s="332"/>
      <c r="I486" s="518"/>
      <c r="J486" s="518"/>
      <c r="K486" s="493" t="str">
        <f>IF(H486="","",IF($I$38=Calculations!$O$6,IF('B. WasteTracking'!$J$38=Calculations!$O$6,(I486+J486)/H486*100,(I486/H486*100)+J486),IF('B. WasteTracking'!$J$38=Calculations!$O$6,I486+(J486/H486*100),I486+J486)))</f>
        <v/>
      </c>
      <c r="L486" s="620" t="str">
        <f t="shared" si="13"/>
        <v/>
      </c>
      <c r="M486" s="621"/>
      <c r="N486" s="51"/>
    </row>
    <row r="487" spans="1:14" s="186" customFormat="1" x14ac:dyDescent="0.35">
      <c r="A487" s="547"/>
      <c r="B487" s="330"/>
      <c r="C487" s="331"/>
      <c r="D487" s="334"/>
      <c r="E487" s="616"/>
      <c r="F487" s="617"/>
      <c r="G487" s="250"/>
      <c r="H487" s="548"/>
      <c r="I487" s="545"/>
      <c r="J487" s="545"/>
      <c r="K487" s="493" t="str">
        <f>IF(H487="","",IF($I$38=Calculations!$O$6,IF('B. WasteTracking'!$J$38=Calculations!$O$6,(I487+J487)/H487*100,(I487/H487*100)+J487),IF('B. WasteTracking'!$J$38=Calculations!$O$6,I487+(J487/H487*100),I487+J487)))</f>
        <v/>
      </c>
      <c r="L487" s="620" t="str">
        <f t="shared" si="13"/>
        <v/>
      </c>
      <c r="M487" s="621"/>
      <c r="N487" s="51"/>
    </row>
    <row r="488" spans="1:14" s="186" customFormat="1" x14ac:dyDescent="0.35">
      <c r="A488" s="568"/>
      <c r="B488" s="328"/>
      <c r="C488" s="329"/>
      <c r="D488" s="334"/>
      <c r="E488" s="618"/>
      <c r="F488" s="619"/>
      <c r="G488" s="288"/>
      <c r="H488" s="332"/>
      <c r="I488" s="518"/>
      <c r="J488" s="518"/>
      <c r="K488" s="493" t="str">
        <f>IF(H488="","",IF($I$38=Calculations!$O$6,IF('B. WasteTracking'!$J$38=Calculations!$O$6,(I488+J488)/H488*100,(I488/H488*100)+J488),IF('B. WasteTracking'!$J$38=Calculations!$O$6,I488+(J488/H488*100),I488+J488)))</f>
        <v/>
      </c>
      <c r="L488" s="620" t="str">
        <f t="shared" si="13"/>
        <v/>
      </c>
      <c r="M488" s="621"/>
      <c r="N488" s="51"/>
    </row>
    <row r="489" spans="1:14" s="186" customFormat="1" x14ac:dyDescent="0.35">
      <c r="A489" s="547"/>
      <c r="B489" s="330"/>
      <c r="C489" s="331"/>
      <c r="D489" s="334"/>
      <c r="E489" s="616"/>
      <c r="F489" s="617"/>
      <c r="G489" s="250"/>
      <c r="H489" s="548"/>
      <c r="I489" s="545"/>
      <c r="J489" s="545"/>
      <c r="K489" s="493" t="str">
        <f>IF(H489="","",IF($I$38=Calculations!$O$6,IF('B. WasteTracking'!$J$38=Calculations!$O$6,(I489+J489)/H489*100,(I489/H489*100)+J489),IF('B. WasteTracking'!$J$38=Calculations!$O$6,I489+(J489/H489*100),I489+J489)))</f>
        <v/>
      </c>
      <c r="L489" s="620" t="str">
        <f t="shared" si="13"/>
        <v/>
      </c>
      <c r="M489" s="621"/>
      <c r="N489" s="51"/>
    </row>
    <row r="490" spans="1:14" s="186" customFormat="1" x14ac:dyDescent="0.35">
      <c r="A490" s="568"/>
      <c r="B490" s="328"/>
      <c r="C490" s="329"/>
      <c r="D490" s="334"/>
      <c r="E490" s="618"/>
      <c r="F490" s="619"/>
      <c r="G490" s="288"/>
      <c r="H490" s="332"/>
      <c r="I490" s="518"/>
      <c r="J490" s="518"/>
      <c r="K490" s="493" t="str">
        <f>IF(H490="","",IF($I$38=Calculations!$O$6,IF('B. WasteTracking'!$J$38=Calculations!$O$6,(I490+J490)/H490*100,(I490/H490*100)+J490),IF('B. WasteTracking'!$J$38=Calculations!$O$6,I490+(J490/H490*100),I490+J490)))</f>
        <v/>
      </c>
      <c r="L490" s="620" t="str">
        <f t="shared" si="13"/>
        <v/>
      </c>
      <c r="M490" s="621"/>
      <c r="N490" s="51"/>
    </row>
    <row r="491" spans="1:14" s="186" customFormat="1" x14ac:dyDescent="0.35">
      <c r="A491" s="547"/>
      <c r="B491" s="330"/>
      <c r="C491" s="331"/>
      <c r="D491" s="334"/>
      <c r="E491" s="616"/>
      <c r="F491" s="617"/>
      <c r="G491" s="250"/>
      <c r="H491" s="548"/>
      <c r="I491" s="545"/>
      <c r="J491" s="545"/>
      <c r="K491" s="493" t="str">
        <f>IF(H491="","",IF($I$38=Calculations!$O$6,IF('B. WasteTracking'!$J$38=Calculations!$O$6,(I491+J491)/H491*100,(I491/H491*100)+J491),IF('B. WasteTracking'!$J$38=Calculations!$O$6,I491+(J491/H491*100),I491+J491)))</f>
        <v/>
      </c>
      <c r="L491" s="620" t="str">
        <f t="shared" si="13"/>
        <v/>
      </c>
      <c r="M491" s="621"/>
      <c r="N491" s="51"/>
    </row>
    <row r="492" spans="1:14" s="186" customFormat="1" x14ac:dyDescent="0.35">
      <c r="A492" s="568"/>
      <c r="B492" s="328"/>
      <c r="C492" s="329"/>
      <c r="D492" s="334"/>
      <c r="E492" s="618"/>
      <c r="F492" s="619"/>
      <c r="G492" s="288"/>
      <c r="H492" s="332"/>
      <c r="I492" s="518"/>
      <c r="J492" s="518"/>
      <c r="K492" s="493" t="str">
        <f>IF(H492="","",IF($I$38=Calculations!$O$6,IF('B. WasteTracking'!$J$38=Calculations!$O$6,(I492+J492)/H492*100,(I492/H492*100)+J492),IF('B. WasteTracking'!$J$38=Calculations!$O$6,I492+(J492/H492*100),I492+J492)))</f>
        <v/>
      </c>
      <c r="L492" s="624" t="str">
        <f t="shared" si="13"/>
        <v/>
      </c>
      <c r="M492" s="655"/>
      <c r="N492" s="51"/>
    </row>
    <row r="493" spans="1:14" s="186" customFormat="1" x14ac:dyDescent="0.35">
      <c r="A493" s="547"/>
      <c r="B493" s="330"/>
      <c r="C493" s="331"/>
      <c r="D493" s="334"/>
      <c r="E493" s="616"/>
      <c r="F493" s="617"/>
      <c r="G493" s="250"/>
      <c r="H493" s="548"/>
      <c r="I493" s="545"/>
      <c r="J493" s="545"/>
      <c r="K493" s="493" t="str">
        <f>IF(H493="","",IF($I$38=Calculations!$O$6,IF('B. WasteTracking'!$J$38=Calculations!$O$6,(I493+J493)/H493*100,(I493/H493*100)+J493),IF('B. WasteTracking'!$J$38=Calculations!$O$6,I493+(J493/H493*100),I493+J493)))</f>
        <v/>
      </c>
      <c r="L493" s="620" t="str">
        <f t="shared" si="13"/>
        <v/>
      </c>
      <c r="M493" s="621"/>
      <c r="N493" s="51"/>
    </row>
    <row r="494" spans="1:14" s="186" customFormat="1" x14ac:dyDescent="0.35">
      <c r="A494" s="568"/>
      <c r="B494" s="328"/>
      <c r="C494" s="329"/>
      <c r="D494" s="334"/>
      <c r="E494" s="618"/>
      <c r="F494" s="619"/>
      <c r="G494" s="288"/>
      <c r="H494" s="332"/>
      <c r="I494" s="518"/>
      <c r="J494" s="518"/>
      <c r="K494" s="493" t="str">
        <f>IF(H494="","",IF($I$38=Calculations!$O$6,IF('B. WasteTracking'!$J$38=Calculations!$O$6,(I494+J494)/H494*100,(I494/H494*100)+J494),IF('B. WasteTracking'!$J$38=Calculations!$O$6,I494+(J494/H494*100),I494+J494)))</f>
        <v/>
      </c>
      <c r="L494" s="620" t="str">
        <f t="shared" si="13"/>
        <v/>
      </c>
      <c r="M494" s="621"/>
      <c r="N494" s="51"/>
    </row>
    <row r="495" spans="1:14" s="186" customFormat="1" ht="15" thickBot="1" x14ac:dyDescent="0.4">
      <c r="A495" s="547"/>
      <c r="B495" s="330"/>
      <c r="C495" s="331"/>
      <c r="D495" s="550"/>
      <c r="E495" s="616"/>
      <c r="F495" s="617"/>
      <c r="G495" s="250"/>
      <c r="H495" s="548"/>
      <c r="I495" s="545"/>
      <c r="J495" s="545"/>
      <c r="K495" s="493" t="str">
        <f>IF(H495="","",IF($I$38=Calculations!$O$6,IF('B. WasteTracking'!$J$38=Calculations!$O$6,(I495+J495)/H495*100,(I495/H495*100)+J495),IF('B. WasteTracking'!$J$38=Calculations!$O$6,I495+(J495/H495*100),I495+J495)))</f>
        <v/>
      </c>
      <c r="L495" s="625" t="str">
        <f t="shared" si="13"/>
        <v/>
      </c>
      <c r="M495" s="626"/>
      <c r="N495" s="51"/>
    </row>
    <row r="496" spans="1:14" s="186" customFormat="1" ht="21" x14ac:dyDescent="0.35">
      <c r="A496" s="541" t="s">
        <v>369</v>
      </c>
      <c r="B496" s="468"/>
      <c r="C496" s="468"/>
      <c r="D496" s="468"/>
      <c r="E496" s="469"/>
      <c r="F496" s="469"/>
      <c r="G496" s="468"/>
      <c r="H496" s="469"/>
      <c r="I496" s="469"/>
      <c r="J496" s="469"/>
      <c r="K496" s="469"/>
      <c r="L496" s="469"/>
      <c r="M496" s="470"/>
      <c r="N496" s="51"/>
    </row>
    <row r="497" spans="1:14" s="186" customFormat="1" ht="15" customHeight="1" x14ac:dyDescent="0.35">
      <c r="A497" s="542" t="s">
        <v>347</v>
      </c>
      <c r="B497" s="471"/>
      <c r="C497" s="471"/>
      <c r="D497" s="471"/>
      <c r="E497" s="471"/>
      <c r="F497" s="471"/>
      <c r="G497" s="471"/>
      <c r="H497" s="471"/>
      <c r="I497" s="471"/>
      <c r="J497" s="471"/>
      <c r="K497" s="471"/>
      <c r="L497" s="471"/>
      <c r="M497" s="472"/>
      <c r="N497" s="51"/>
    </row>
    <row r="498" spans="1:14" s="186" customFormat="1" ht="15" x14ac:dyDescent="0.35">
      <c r="A498" s="543" t="s">
        <v>365</v>
      </c>
      <c r="B498" s="473" t="s">
        <v>34</v>
      </c>
      <c r="C498" s="474"/>
      <c r="D498" s="475"/>
      <c r="E498" s="644" t="s">
        <v>297</v>
      </c>
      <c r="F498" s="645"/>
      <c r="G498" s="43" t="s">
        <v>364</v>
      </c>
      <c r="H498" s="476" t="s">
        <v>292</v>
      </c>
      <c r="I498" s="477" t="s">
        <v>35</v>
      </c>
      <c r="J498" s="478"/>
      <c r="K498" s="479"/>
      <c r="L498" s="622" t="s">
        <v>292</v>
      </c>
      <c r="M498" s="623"/>
      <c r="N498" s="51"/>
    </row>
    <row r="499" spans="1:14" s="186" customFormat="1" ht="15.5" x14ac:dyDescent="0.35">
      <c r="A499" s="544"/>
      <c r="B499" s="481"/>
      <c r="C499" s="482"/>
      <c r="D499" s="480"/>
      <c r="E499" s="481"/>
      <c r="F499" s="483"/>
      <c r="G499" s="484"/>
      <c r="H499" s="484" t="s">
        <v>293</v>
      </c>
      <c r="I499" s="485" t="s">
        <v>298</v>
      </c>
      <c r="J499" s="485" t="s">
        <v>7</v>
      </c>
      <c r="K499" s="486" t="s">
        <v>10</v>
      </c>
      <c r="L499" s="637" t="s">
        <v>294</v>
      </c>
      <c r="M499" s="638"/>
      <c r="N499" s="51"/>
    </row>
    <row r="500" spans="1:14" s="186" customFormat="1" x14ac:dyDescent="0.35">
      <c r="A500" s="560"/>
      <c r="B500" s="561" t="s">
        <v>76</v>
      </c>
      <c r="C500" s="562" t="s">
        <v>387</v>
      </c>
      <c r="D500" s="562" t="s">
        <v>77</v>
      </c>
      <c r="E500" s="563" t="s">
        <v>21</v>
      </c>
      <c r="F500" s="564"/>
      <c r="G500" s="565" t="s">
        <v>367</v>
      </c>
      <c r="H500" s="566" t="str">
        <f>H467</f>
        <v>(KG)</v>
      </c>
      <c r="I500" s="566" t="str">
        <f>I467</f>
        <v>(%)</v>
      </c>
      <c r="J500" s="566" t="str">
        <f>J467</f>
        <v>(%)</v>
      </c>
      <c r="K500" s="566" t="s">
        <v>22</v>
      </c>
      <c r="L500" s="565" t="str">
        <f>H500</f>
        <v>(KG)</v>
      </c>
      <c r="M500" s="567"/>
      <c r="N500" s="51"/>
    </row>
    <row r="501" spans="1:14" s="186" customFormat="1" x14ac:dyDescent="0.35">
      <c r="A501" s="568"/>
      <c r="B501" s="328"/>
      <c r="C501" s="329"/>
      <c r="D501" s="333"/>
      <c r="E501" s="618"/>
      <c r="F501" s="619"/>
      <c r="G501" s="288"/>
      <c r="H501" s="332"/>
      <c r="I501" s="518"/>
      <c r="J501" s="518"/>
      <c r="K501" s="493" t="str">
        <f>IF(H501="","",IF($I$38=Calculations!$O$6,IF('B. WasteTracking'!$J$38=Calculations!$O$6,(I501+J501)/H501*100,(I501/H501*100)+J501),IF('B. WasteTracking'!$J$38=Calculations!$O$6,I501+(J501/H501*100),I501+J501)))</f>
        <v/>
      </c>
      <c r="L501" s="624" t="str">
        <f t="shared" ref="L501:L528" si="14">IF($H501="","", K501*H501/100)</f>
        <v/>
      </c>
      <c r="M501" s="621"/>
      <c r="N501" s="51"/>
    </row>
    <row r="502" spans="1:14" x14ac:dyDescent="0.35">
      <c r="A502" s="547"/>
      <c r="B502" s="330"/>
      <c r="C502" s="331"/>
      <c r="D502" s="334"/>
      <c r="E502" s="616"/>
      <c r="F502" s="617"/>
      <c r="G502" s="250"/>
      <c r="H502" s="548"/>
      <c r="I502" s="545"/>
      <c r="J502" s="545"/>
      <c r="K502" s="493" t="str">
        <f>IF(H502="","",IF($I$38=Calculations!$O$6,IF('B. WasteTracking'!$J$38=Calculations!$O$6,(I502+J502)/H502*100,(I502/H502*100)+J502),IF('B. WasteTracking'!$J$38=Calculations!$O$6,I502+(J502/H502*100),I502+J502)))</f>
        <v/>
      </c>
      <c r="L502" s="620" t="str">
        <f t="shared" si="14"/>
        <v/>
      </c>
      <c r="M502" s="621"/>
    </row>
    <row r="503" spans="1:14" x14ac:dyDescent="0.35">
      <c r="A503" s="568"/>
      <c r="B503" s="328"/>
      <c r="C503" s="329"/>
      <c r="D503" s="549"/>
      <c r="E503" s="618"/>
      <c r="F503" s="619"/>
      <c r="G503" s="288"/>
      <c r="H503" s="332"/>
      <c r="I503" s="518"/>
      <c r="J503" s="518"/>
      <c r="K503" s="493" t="str">
        <f>IF(H503="","",IF($I$38=Calculations!$O$6,IF('B. WasteTracking'!$J$38=Calculations!$O$6,(I503+J503)/H503*100,(I503/H503*100)+J503),IF('B. WasteTracking'!$J$38=Calculations!$O$6,I503+(J503/H503*100),I503+J503)))</f>
        <v/>
      </c>
      <c r="L503" s="620" t="str">
        <f t="shared" si="14"/>
        <v/>
      </c>
      <c r="M503" s="621"/>
    </row>
    <row r="504" spans="1:14" x14ac:dyDescent="0.35">
      <c r="A504" s="547"/>
      <c r="B504" s="330"/>
      <c r="C504" s="331"/>
      <c r="D504" s="334"/>
      <c r="E504" s="616"/>
      <c r="F504" s="617"/>
      <c r="G504" s="250"/>
      <c r="H504" s="548"/>
      <c r="I504" s="545"/>
      <c r="J504" s="545"/>
      <c r="K504" s="493" t="str">
        <f>IF(H504="","",IF($I$38=Calculations!$O$6,IF('B. WasteTracking'!$J$38=Calculations!$O$6,(I504+J504)/H504*100,(I504/H504*100)+J504),IF('B. WasteTracking'!$J$38=Calculations!$O$6,I504+(J504/H504*100),I504+J504)))</f>
        <v/>
      </c>
      <c r="L504" s="620" t="str">
        <f t="shared" si="14"/>
        <v/>
      </c>
      <c r="M504" s="621"/>
    </row>
    <row r="505" spans="1:14" x14ac:dyDescent="0.35">
      <c r="A505" s="568"/>
      <c r="B505" s="328"/>
      <c r="C505" s="329"/>
      <c r="D505" s="334"/>
      <c r="E505" s="618"/>
      <c r="F505" s="619"/>
      <c r="G505" s="288"/>
      <c r="H505" s="332"/>
      <c r="I505" s="518"/>
      <c r="J505" s="518"/>
      <c r="K505" s="493" t="str">
        <f>IF(H505="","",IF($I$38=Calculations!$O$6,IF('B. WasteTracking'!$J$38=Calculations!$O$6,(I505+J505)/H505*100,(I505/H505*100)+J505),IF('B. WasteTracking'!$J$38=Calculations!$O$6,I505+(J505/H505*100),I505+J505)))</f>
        <v/>
      </c>
      <c r="L505" s="620" t="str">
        <f t="shared" si="14"/>
        <v/>
      </c>
      <c r="M505" s="621"/>
    </row>
    <row r="506" spans="1:14" x14ac:dyDescent="0.35">
      <c r="A506" s="547"/>
      <c r="B506" s="330"/>
      <c r="C506" s="331"/>
      <c r="D506" s="334"/>
      <c r="E506" s="616"/>
      <c r="F506" s="617"/>
      <c r="G506" s="250"/>
      <c r="H506" s="548"/>
      <c r="I506" s="545"/>
      <c r="J506" s="545"/>
      <c r="K506" s="493" t="str">
        <f>IF(H506="","",IF($I$38=Calculations!$O$6,IF('B. WasteTracking'!$J$38=Calculations!$O$6,(I506+J506)/H506*100,(I506/H506*100)+J506),IF('B. WasteTracking'!$J$38=Calculations!$O$6,I506+(J506/H506*100),I506+J506)))</f>
        <v/>
      </c>
      <c r="L506" s="620" t="str">
        <f t="shared" si="14"/>
        <v/>
      </c>
      <c r="M506" s="621"/>
    </row>
    <row r="507" spans="1:14" x14ac:dyDescent="0.35">
      <c r="A507" s="568"/>
      <c r="B507" s="328"/>
      <c r="C507" s="329"/>
      <c r="D507" s="334"/>
      <c r="E507" s="618"/>
      <c r="F507" s="619"/>
      <c r="G507" s="288"/>
      <c r="H507" s="332"/>
      <c r="I507" s="518"/>
      <c r="J507" s="518"/>
      <c r="K507" s="493" t="str">
        <f>IF(H507="","",IF($I$38=Calculations!$O$6,IF('B. WasteTracking'!$J$38=Calculations!$O$6,(I507+J507)/H507*100,(I507/H507*100)+J507),IF('B. WasteTracking'!$J$38=Calculations!$O$6,I507+(J507/H507*100),I507+J507)))</f>
        <v/>
      </c>
      <c r="L507" s="620" t="str">
        <f t="shared" si="14"/>
        <v/>
      </c>
      <c r="M507" s="621"/>
    </row>
    <row r="508" spans="1:14" x14ac:dyDescent="0.35">
      <c r="A508" s="547"/>
      <c r="B508" s="330"/>
      <c r="C508" s="331"/>
      <c r="D508" s="334"/>
      <c r="E508" s="616"/>
      <c r="F508" s="617"/>
      <c r="G508" s="250"/>
      <c r="H508" s="548"/>
      <c r="I508" s="545"/>
      <c r="J508" s="545"/>
      <c r="K508" s="493" t="str">
        <f>IF(H508="","",IF($I$38=Calculations!$O$6,IF('B. WasteTracking'!$J$38=Calculations!$O$6,(I508+J508)/H508*100,(I508/H508*100)+J508),IF('B. WasteTracking'!$J$38=Calculations!$O$6,I508+(J508/H508*100),I508+J508)))</f>
        <v/>
      </c>
      <c r="L508" s="620" t="str">
        <f t="shared" si="14"/>
        <v/>
      </c>
      <c r="M508" s="621"/>
    </row>
    <row r="509" spans="1:14" x14ac:dyDescent="0.35">
      <c r="A509" s="568"/>
      <c r="B509" s="328"/>
      <c r="C509" s="329"/>
      <c r="D509" s="334"/>
      <c r="E509" s="618"/>
      <c r="F509" s="619"/>
      <c r="G509" s="288"/>
      <c r="H509" s="332"/>
      <c r="I509" s="518"/>
      <c r="J509" s="518"/>
      <c r="K509" s="493" t="str">
        <f>IF(H509="","",IF($I$38=Calculations!$O$6,IF('B. WasteTracking'!$J$38=Calculations!$O$6,(I509+J509)/H509*100,(I509/H509*100)+J509),IF('B. WasteTracking'!$J$38=Calculations!$O$6,I509+(J509/H509*100),I509+J509)))</f>
        <v/>
      </c>
      <c r="L509" s="620" t="str">
        <f t="shared" si="14"/>
        <v/>
      </c>
      <c r="M509" s="621"/>
    </row>
    <row r="510" spans="1:14" x14ac:dyDescent="0.35">
      <c r="A510" s="547"/>
      <c r="B510" s="330"/>
      <c r="C510" s="331"/>
      <c r="D510" s="334"/>
      <c r="E510" s="616"/>
      <c r="F510" s="617"/>
      <c r="G510" s="250"/>
      <c r="H510" s="548"/>
      <c r="I510" s="545"/>
      <c r="J510" s="545"/>
      <c r="K510" s="493" t="str">
        <f>IF(H510="","",IF($I$38=Calculations!$O$6,IF('B. WasteTracking'!$J$38=Calculations!$O$6,(I510+J510)/H510*100,(I510/H510*100)+J510),IF('B. WasteTracking'!$J$38=Calculations!$O$6,I510+(J510/H510*100),I510+J510)))</f>
        <v/>
      </c>
      <c r="L510" s="620" t="str">
        <f t="shared" si="14"/>
        <v/>
      </c>
      <c r="M510" s="621"/>
    </row>
    <row r="511" spans="1:14" x14ac:dyDescent="0.35">
      <c r="A511" s="568"/>
      <c r="B511" s="328"/>
      <c r="C511" s="329"/>
      <c r="D511" s="334"/>
      <c r="E511" s="618"/>
      <c r="F511" s="619"/>
      <c r="G511" s="288"/>
      <c r="H511" s="332"/>
      <c r="I511" s="518"/>
      <c r="J511" s="518"/>
      <c r="K511" s="493" t="str">
        <f>IF(H511="","",IF($I$38=Calculations!$O$6,IF('B. WasteTracking'!$J$38=Calculations!$O$6,(I511+J511)/H511*100,(I511/H511*100)+J511),IF('B. WasteTracking'!$J$38=Calculations!$O$6,I511+(J511/H511*100),I511+J511)))</f>
        <v/>
      </c>
      <c r="L511" s="620" t="str">
        <f t="shared" si="14"/>
        <v/>
      </c>
      <c r="M511" s="621"/>
    </row>
    <row r="512" spans="1:14" x14ac:dyDescent="0.35">
      <c r="A512" s="547"/>
      <c r="B512" s="330"/>
      <c r="C512" s="331"/>
      <c r="D512" s="334"/>
      <c r="E512" s="616"/>
      <c r="F512" s="617"/>
      <c r="G512" s="250"/>
      <c r="H512" s="548"/>
      <c r="I512" s="545"/>
      <c r="J512" s="545"/>
      <c r="K512" s="493" t="str">
        <f>IF(H512="","",IF($I$38=Calculations!$O$6,IF('B. WasteTracking'!$J$38=Calculations!$O$6,(I512+J512)/H512*100,(I512/H512*100)+J512),IF('B. WasteTracking'!$J$38=Calculations!$O$6,I512+(J512/H512*100),I512+J512)))</f>
        <v/>
      </c>
      <c r="L512" s="620" t="str">
        <f t="shared" si="14"/>
        <v/>
      </c>
      <c r="M512" s="621"/>
    </row>
    <row r="513" spans="1:13" x14ac:dyDescent="0.35">
      <c r="A513" s="568"/>
      <c r="B513" s="328"/>
      <c r="C513" s="329"/>
      <c r="D513" s="334"/>
      <c r="E513" s="618"/>
      <c r="F513" s="619"/>
      <c r="G513" s="288"/>
      <c r="H513" s="332"/>
      <c r="I513" s="518"/>
      <c r="J513" s="518"/>
      <c r="K513" s="493" t="str">
        <f>IF(H513="","",IF($I$38=Calculations!$O$6,IF('B. WasteTracking'!$J$38=Calculations!$O$6,(I513+J513)/H513*100,(I513/H513*100)+J513),IF('B. WasteTracking'!$J$38=Calculations!$O$6,I513+(J513/H513*100),I513+J513)))</f>
        <v/>
      </c>
      <c r="L513" s="620" t="str">
        <f t="shared" si="14"/>
        <v/>
      </c>
      <c r="M513" s="621"/>
    </row>
    <row r="514" spans="1:13" x14ac:dyDescent="0.35">
      <c r="A514" s="547"/>
      <c r="B514" s="330"/>
      <c r="C514" s="331"/>
      <c r="D514" s="334"/>
      <c r="E514" s="616"/>
      <c r="F514" s="617"/>
      <c r="G514" s="250"/>
      <c r="H514" s="548"/>
      <c r="I514" s="545"/>
      <c r="J514" s="545"/>
      <c r="K514" s="493" t="str">
        <f>IF(H514="","",IF($I$38=Calculations!$O$6,IF('B. WasteTracking'!$J$38=Calculations!$O$6,(I514+J514)/H514*100,(I514/H514*100)+J514),IF('B. WasteTracking'!$J$38=Calculations!$O$6,I514+(J514/H514*100),I514+J514)))</f>
        <v/>
      </c>
      <c r="L514" s="620" t="str">
        <f t="shared" si="14"/>
        <v/>
      </c>
      <c r="M514" s="621"/>
    </row>
    <row r="515" spans="1:13" x14ac:dyDescent="0.35">
      <c r="A515" s="568"/>
      <c r="B515" s="328"/>
      <c r="C515" s="329"/>
      <c r="D515" s="334"/>
      <c r="E515" s="618"/>
      <c r="F515" s="619"/>
      <c r="G515" s="288"/>
      <c r="H515" s="332"/>
      <c r="I515" s="518"/>
      <c r="J515" s="518"/>
      <c r="K515" s="493" t="str">
        <f>IF(H515="","",IF($I$38=Calculations!$O$6,IF('B. WasteTracking'!$J$38=Calculations!$O$6,(I515+J515)/H515*100,(I515/H515*100)+J515),IF('B. WasteTracking'!$J$38=Calculations!$O$6,I515+(J515/H515*100),I515+J515)))</f>
        <v/>
      </c>
      <c r="L515" s="620" t="str">
        <f t="shared" si="14"/>
        <v/>
      </c>
      <c r="M515" s="621"/>
    </row>
    <row r="516" spans="1:13" x14ac:dyDescent="0.35">
      <c r="A516" s="547"/>
      <c r="B516" s="330"/>
      <c r="C516" s="331"/>
      <c r="D516" s="334"/>
      <c r="E516" s="616"/>
      <c r="F516" s="617"/>
      <c r="G516" s="250"/>
      <c r="H516" s="548"/>
      <c r="I516" s="545"/>
      <c r="J516" s="545"/>
      <c r="K516" s="493" t="str">
        <f>IF(H516="","",IF($I$38=Calculations!$O$6,IF('B. WasteTracking'!$J$38=Calculations!$O$6,(I516+J516)/H516*100,(I516/H516*100)+J516),IF('B. WasteTracking'!$J$38=Calculations!$O$6,I516+(J516/H516*100),I516+J516)))</f>
        <v/>
      </c>
      <c r="L516" s="620" t="str">
        <f t="shared" si="14"/>
        <v/>
      </c>
      <c r="M516" s="621"/>
    </row>
    <row r="517" spans="1:13" x14ac:dyDescent="0.35">
      <c r="A517" s="568"/>
      <c r="B517" s="328"/>
      <c r="C517" s="329"/>
      <c r="D517" s="334"/>
      <c r="E517" s="618"/>
      <c r="F517" s="619"/>
      <c r="G517" s="288"/>
      <c r="H517" s="332"/>
      <c r="I517" s="518"/>
      <c r="J517" s="518"/>
      <c r="K517" s="493" t="str">
        <f>IF(H517="","",IF($I$38=Calculations!$O$6,IF('B. WasteTracking'!$J$38=Calculations!$O$6,(I517+J517)/H517*100,(I517/H517*100)+J517),IF('B. WasteTracking'!$J$38=Calculations!$O$6,I517+(J517/H517*100),I517+J517)))</f>
        <v/>
      </c>
      <c r="L517" s="620" t="str">
        <f t="shared" si="14"/>
        <v/>
      </c>
      <c r="M517" s="621"/>
    </row>
    <row r="518" spans="1:13" x14ac:dyDescent="0.35">
      <c r="A518" s="547"/>
      <c r="B518" s="330"/>
      <c r="C518" s="331"/>
      <c r="D518" s="334"/>
      <c r="E518" s="616"/>
      <c r="F518" s="617"/>
      <c r="G518" s="250"/>
      <c r="H518" s="548"/>
      <c r="I518" s="545"/>
      <c r="J518" s="545"/>
      <c r="K518" s="493" t="str">
        <f>IF(H518="","",IF($I$38=Calculations!$O$6,IF('B. WasteTracking'!$J$38=Calculations!$O$6,(I518+J518)/H518*100,(I518/H518*100)+J518),IF('B. WasteTracking'!$J$38=Calculations!$O$6,I518+(J518/H518*100),I518+J518)))</f>
        <v/>
      </c>
      <c r="L518" s="620" t="str">
        <f t="shared" si="14"/>
        <v/>
      </c>
      <c r="M518" s="621"/>
    </row>
    <row r="519" spans="1:13" x14ac:dyDescent="0.35">
      <c r="A519" s="568"/>
      <c r="B519" s="328"/>
      <c r="C519" s="329"/>
      <c r="D519" s="334"/>
      <c r="E519" s="618"/>
      <c r="F519" s="619"/>
      <c r="G519" s="288"/>
      <c r="H519" s="332"/>
      <c r="I519" s="518"/>
      <c r="J519" s="518"/>
      <c r="K519" s="493" t="str">
        <f>IF(H519="","",IF($I$38=Calculations!$O$6,IF('B. WasteTracking'!$J$38=Calculations!$O$6,(I519+J519)/H519*100,(I519/H519*100)+J519),IF('B. WasteTracking'!$J$38=Calculations!$O$6,I519+(J519/H519*100),I519+J519)))</f>
        <v/>
      </c>
      <c r="L519" s="620" t="str">
        <f t="shared" si="14"/>
        <v/>
      </c>
      <c r="M519" s="621"/>
    </row>
    <row r="520" spans="1:13" x14ac:dyDescent="0.35">
      <c r="A520" s="547"/>
      <c r="B520" s="330"/>
      <c r="C520" s="331"/>
      <c r="D520" s="334"/>
      <c r="E520" s="616"/>
      <c r="F520" s="617"/>
      <c r="G520" s="250"/>
      <c r="H520" s="548"/>
      <c r="I520" s="545"/>
      <c r="J520" s="545"/>
      <c r="K520" s="493" t="str">
        <f>IF(H520="","",IF($I$38=Calculations!$O$6,IF('B. WasteTracking'!$J$38=Calculations!$O$6,(I520+J520)/H520*100,(I520/H520*100)+J520),IF('B. WasteTracking'!$J$38=Calculations!$O$6,I520+(J520/H520*100),I520+J520)))</f>
        <v/>
      </c>
      <c r="L520" s="620" t="str">
        <f t="shared" si="14"/>
        <v/>
      </c>
      <c r="M520" s="621"/>
    </row>
    <row r="521" spans="1:13" x14ac:dyDescent="0.35">
      <c r="A521" s="568"/>
      <c r="B521" s="328"/>
      <c r="C521" s="329"/>
      <c r="D521" s="334"/>
      <c r="E521" s="618"/>
      <c r="F521" s="619"/>
      <c r="G521" s="288"/>
      <c r="H521" s="332"/>
      <c r="I521" s="518"/>
      <c r="J521" s="518"/>
      <c r="K521" s="493" t="str">
        <f>IF(H521="","",IF($I$38=Calculations!$O$6,IF('B. WasteTracking'!$J$38=Calculations!$O$6,(I521+J521)/H521*100,(I521/H521*100)+J521),IF('B. WasteTracking'!$J$38=Calculations!$O$6,I521+(J521/H521*100),I521+J521)))</f>
        <v/>
      </c>
      <c r="L521" s="620" t="str">
        <f t="shared" si="14"/>
        <v/>
      </c>
      <c r="M521" s="621"/>
    </row>
    <row r="522" spans="1:13" x14ac:dyDescent="0.35">
      <c r="A522" s="547"/>
      <c r="B522" s="330"/>
      <c r="C522" s="331"/>
      <c r="D522" s="334"/>
      <c r="E522" s="616"/>
      <c r="F522" s="617"/>
      <c r="G522" s="250"/>
      <c r="H522" s="548"/>
      <c r="I522" s="545"/>
      <c r="J522" s="545"/>
      <c r="K522" s="493" t="str">
        <f>IF(H522="","",IF($I$38=Calculations!$O$6,IF('B. WasteTracking'!$J$38=Calculations!$O$6,(I522+J522)/H522*100,(I522/H522*100)+J522),IF('B. WasteTracking'!$J$38=Calculations!$O$6,I522+(J522/H522*100),I522+J522)))</f>
        <v/>
      </c>
      <c r="L522" s="620" t="str">
        <f t="shared" si="14"/>
        <v/>
      </c>
      <c r="M522" s="621"/>
    </row>
    <row r="523" spans="1:13" x14ac:dyDescent="0.35">
      <c r="A523" s="568"/>
      <c r="B523" s="328"/>
      <c r="C523" s="329"/>
      <c r="D523" s="334"/>
      <c r="E523" s="618"/>
      <c r="F523" s="619"/>
      <c r="G523" s="288"/>
      <c r="H523" s="332"/>
      <c r="I523" s="518"/>
      <c r="J523" s="518"/>
      <c r="K523" s="493" t="str">
        <f>IF(H523="","",IF($I$38=Calculations!$O$6,IF('B. WasteTracking'!$J$38=Calculations!$O$6,(I523+J523)/H523*100,(I523/H523*100)+J523),IF('B. WasteTracking'!$J$38=Calculations!$O$6,I523+(J523/H523*100),I523+J523)))</f>
        <v/>
      </c>
      <c r="L523" s="620" t="str">
        <f t="shared" si="14"/>
        <v/>
      </c>
      <c r="M523" s="621"/>
    </row>
    <row r="524" spans="1:13" x14ac:dyDescent="0.35">
      <c r="A524" s="547"/>
      <c r="B524" s="330"/>
      <c r="C524" s="331"/>
      <c r="D524" s="334"/>
      <c r="E524" s="616"/>
      <c r="F524" s="617"/>
      <c r="G524" s="250"/>
      <c r="H524" s="548"/>
      <c r="I524" s="545"/>
      <c r="J524" s="545"/>
      <c r="K524" s="493" t="str">
        <f>IF(H524="","",IF($I$38=Calculations!$O$6,IF('B. WasteTracking'!$J$38=Calculations!$O$6,(I524+J524)/H524*100,(I524/H524*100)+J524),IF('B. WasteTracking'!$J$38=Calculations!$O$6,I524+(J524/H524*100),I524+J524)))</f>
        <v/>
      </c>
      <c r="L524" s="620" t="str">
        <f t="shared" si="14"/>
        <v/>
      </c>
      <c r="M524" s="621"/>
    </row>
    <row r="525" spans="1:13" x14ac:dyDescent="0.35">
      <c r="A525" s="568"/>
      <c r="B525" s="328"/>
      <c r="C525" s="329"/>
      <c r="D525" s="334"/>
      <c r="E525" s="618"/>
      <c r="F525" s="619"/>
      <c r="G525" s="288"/>
      <c r="H525" s="332"/>
      <c r="I525" s="518"/>
      <c r="J525" s="518"/>
      <c r="K525" s="493" t="str">
        <f>IF(H525="","",IF($I$38=Calculations!$O$6,IF('B. WasteTracking'!$J$38=Calculations!$O$6,(I525+J525)/H525*100,(I525/H525*100)+J525),IF('B. WasteTracking'!$J$38=Calculations!$O$6,I525+(J525/H525*100),I525+J525)))</f>
        <v/>
      </c>
      <c r="L525" s="624" t="str">
        <f t="shared" si="14"/>
        <v/>
      </c>
      <c r="M525" s="655"/>
    </row>
    <row r="526" spans="1:13" x14ac:dyDescent="0.35">
      <c r="A526" s="547"/>
      <c r="B526" s="330"/>
      <c r="C526" s="331"/>
      <c r="D526" s="334"/>
      <c r="E526" s="616"/>
      <c r="F526" s="617"/>
      <c r="G526" s="250"/>
      <c r="H526" s="548"/>
      <c r="I526" s="545"/>
      <c r="J526" s="545"/>
      <c r="K526" s="493" t="str">
        <f>IF(H526="","",IF($I$38=Calculations!$O$6,IF('B. WasteTracking'!$J$38=Calculations!$O$6,(I526+J526)/H526*100,(I526/H526*100)+J526),IF('B. WasteTracking'!$J$38=Calculations!$O$6,I526+(J526/H526*100),I526+J526)))</f>
        <v/>
      </c>
      <c r="L526" s="620" t="str">
        <f t="shared" si="14"/>
        <v/>
      </c>
      <c r="M526" s="621"/>
    </row>
    <row r="527" spans="1:13" x14ac:dyDescent="0.35">
      <c r="A527" s="568"/>
      <c r="B527" s="328"/>
      <c r="C527" s="329"/>
      <c r="D527" s="334"/>
      <c r="E527" s="618"/>
      <c r="F527" s="619"/>
      <c r="G527" s="288"/>
      <c r="H527" s="332"/>
      <c r="I527" s="518"/>
      <c r="J527" s="518"/>
      <c r="K527" s="493" t="str">
        <f>IF(H527="","",IF($I$38=Calculations!$O$6,IF('B. WasteTracking'!$J$38=Calculations!$O$6,(I527+J527)/H527*100,(I527/H527*100)+J527),IF('B. WasteTracking'!$J$38=Calculations!$O$6,I527+(J527/H527*100),I527+J527)))</f>
        <v/>
      </c>
      <c r="L527" s="620" t="str">
        <f t="shared" si="14"/>
        <v/>
      </c>
      <c r="M527" s="621"/>
    </row>
    <row r="528" spans="1:13" ht="15" thickBot="1" x14ac:dyDescent="0.4">
      <c r="A528" s="547"/>
      <c r="B528" s="330"/>
      <c r="C528" s="331"/>
      <c r="D528" s="550"/>
      <c r="E528" s="616"/>
      <c r="F528" s="617"/>
      <c r="G528" s="250"/>
      <c r="H528" s="548"/>
      <c r="I528" s="545"/>
      <c r="J528" s="545"/>
      <c r="K528" s="493" t="str">
        <f>IF(H528="","",IF($I$38=Calculations!$O$6,IF('B. WasteTracking'!$J$38=Calculations!$O$6,(I528+J528)/H528*100,(I528/H528*100)+J528),IF('B. WasteTracking'!$J$38=Calculations!$O$6,I528+(J528/H528*100),I528+J528)))</f>
        <v/>
      </c>
      <c r="L528" s="625" t="str">
        <f t="shared" si="14"/>
        <v/>
      </c>
      <c r="M528" s="626"/>
    </row>
    <row r="529" spans="1:13" ht="21" x14ac:dyDescent="0.35">
      <c r="A529" s="541" t="s">
        <v>369</v>
      </c>
      <c r="B529" s="468"/>
      <c r="C529" s="468"/>
      <c r="D529" s="468"/>
      <c r="E529" s="469"/>
      <c r="F529" s="469"/>
      <c r="G529" s="468"/>
      <c r="H529" s="469"/>
      <c r="I529" s="469"/>
      <c r="J529" s="469"/>
      <c r="K529" s="469"/>
      <c r="L529" s="469"/>
      <c r="M529" s="470"/>
    </row>
    <row r="530" spans="1:13" ht="15.5" x14ac:dyDescent="0.35">
      <c r="A530" s="542" t="s">
        <v>347</v>
      </c>
      <c r="B530" s="471"/>
      <c r="C530" s="471"/>
      <c r="D530" s="471"/>
      <c r="E530" s="471"/>
      <c r="F530" s="471"/>
      <c r="G530" s="471"/>
      <c r="H530" s="471"/>
      <c r="I530" s="471"/>
      <c r="J530" s="471"/>
      <c r="K530" s="471"/>
      <c r="L530" s="471"/>
      <c r="M530" s="472"/>
    </row>
    <row r="531" spans="1:13" ht="15" x14ac:dyDescent="0.35">
      <c r="A531" s="543" t="s">
        <v>365</v>
      </c>
      <c r="B531" s="473" t="s">
        <v>34</v>
      </c>
      <c r="C531" s="474"/>
      <c r="D531" s="475"/>
      <c r="E531" s="644" t="s">
        <v>297</v>
      </c>
      <c r="F531" s="645"/>
      <c r="G531" s="43" t="s">
        <v>364</v>
      </c>
      <c r="H531" s="476" t="s">
        <v>292</v>
      </c>
      <c r="I531" s="477" t="s">
        <v>35</v>
      </c>
      <c r="J531" s="478"/>
      <c r="K531" s="479"/>
      <c r="L531" s="622" t="s">
        <v>292</v>
      </c>
      <c r="M531" s="623"/>
    </row>
    <row r="532" spans="1:13" ht="15.5" x14ac:dyDescent="0.35">
      <c r="A532" s="544"/>
      <c r="B532" s="481"/>
      <c r="C532" s="482"/>
      <c r="D532" s="480"/>
      <c r="E532" s="481"/>
      <c r="F532" s="483"/>
      <c r="G532" s="484"/>
      <c r="H532" s="484" t="s">
        <v>293</v>
      </c>
      <c r="I532" s="485" t="s">
        <v>298</v>
      </c>
      <c r="J532" s="485" t="s">
        <v>7</v>
      </c>
      <c r="K532" s="486" t="s">
        <v>10</v>
      </c>
      <c r="L532" s="637" t="s">
        <v>294</v>
      </c>
      <c r="M532" s="638"/>
    </row>
    <row r="533" spans="1:13" x14ac:dyDescent="0.35">
      <c r="A533" s="560"/>
      <c r="B533" s="561" t="s">
        <v>76</v>
      </c>
      <c r="C533" s="562" t="s">
        <v>387</v>
      </c>
      <c r="D533" s="562" t="s">
        <v>77</v>
      </c>
      <c r="E533" s="563" t="s">
        <v>21</v>
      </c>
      <c r="F533" s="564"/>
      <c r="G533" s="565" t="s">
        <v>367</v>
      </c>
      <c r="H533" s="566" t="str">
        <f>H500</f>
        <v>(KG)</v>
      </c>
      <c r="I533" s="566" t="str">
        <f>I500</f>
        <v>(%)</v>
      </c>
      <c r="J533" s="566" t="str">
        <f>J500</f>
        <v>(%)</v>
      </c>
      <c r="K533" s="566" t="s">
        <v>22</v>
      </c>
      <c r="L533" s="565" t="str">
        <f>H533</f>
        <v>(KG)</v>
      </c>
      <c r="M533" s="567"/>
    </row>
    <row r="534" spans="1:13" x14ac:dyDescent="0.35">
      <c r="A534" s="568"/>
      <c r="B534" s="328"/>
      <c r="C534" s="329"/>
      <c r="D534" s="333"/>
      <c r="E534" s="618"/>
      <c r="F534" s="619"/>
      <c r="G534" s="288"/>
      <c r="H534" s="332"/>
      <c r="I534" s="518"/>
      <c r="J534" s="518"/>
      <c r="K534" s="493" t="str">
        <f>IF(H534="","",IF($I$38=Calculations!$O$6,IF('B. WasteTracking'!$J$38=Calculations!$O$6,(I534+J534)/H534*100,(I534/H534*100)+J534),IF('B. WasteTracking'!$J$38=Calculations!$O$6,I534+(J534/H534*100),I534+J534)))</f>
        <v/>
      </c>
      <c r="L534" s="624" t="str">
        <f t="shared" ref="L534:L561" si="15">IF($H534="","", K534*H534/100)</f>
        <v/>
      </c>
      <c r="M534" s="621"/>
    </row>
    <row r="535" spans="1:13" x14ac:dyDescent="0.35">
      <c r="A535" s="547"/>
      <c r="B535" s="330"/>
      <c r="C535" s="331"/>
      <c r="D535" s="334"/>
      <c r="E535" s="616"/>
      <c r="F535" s="617"/>
      <c r="G535" s="250"/>
      <c r="H535" s="548"/>
      <c r="I535" s="545"/>
      <c r="J535" s="545"/>
      <c r="K535" s="493" t="str">
        <f>IF(H535="","",IF($I$38=Calculations!$O$6,IF('B. WasteTracking'!$J$38=Calculations!$O$6,(I535+J535)/H535*100,(I535/H535*100)+J535),IF('B. WasteTracking'!$J$38=Calculations!$O$6,I535+(J535/H535*100),I535+J535)))</f>
        <v/>
      </c>
      <c r="L535" s="620" t="str">
        <f t="shared" si="15"/>
        <v/>
      </c>
      <c r="M535" s="621"/>
    </row>
    <row r="536" spans="1:13" x14ac:dyDescent="0.35">
      <c r="A536" s="568"/>
      <c r="B536" s="328"/>
      <c r="C536" s="329"/>
      <c r="D536" s="549"/>
      <c r="E536" s="618"/>
      <c r="F536" s="619"/>
      <c r="G536" s="288"/>
      <c r="H536" s="332"/>
      <c r="I536" s="518"/>
      <c r="J536" s="518"/>
      <c r="K536" s="493" t="str">
        <f>IF(H536="","",IF($I$38=Calculations!$O$6,IF('B. WasteTracking'!$J$38=Calculations!$O$6,(I536+J536)/H536*100,(I536/H536*100)+J536),IF('B. WasteTracking'!$J$38=Calculations!$O$6,I536+(J536/H536*100),I536+J536)))</f>
        <v/>
      </c>
      <c r="L536" s="620" t="str">
        <f t="shared" si="15"/>
        <v/>
      </c>
      <c r="M536" s="621"/>
    </row>
    <row r="537" spans="1:13" x14ac:dyDescent="0.35">
      <c r="A537" s="547"/>
      <c r="B537" s="330"/>
      <c r="C537" s="331"/>
      <c r="D537" s="334"/>
      <c r="E537" s="616"/>
      <c r="F537" s="617"/>
      <c r="G537" s="250"/>
      <c r="H537" s="548"/>
      <c r="I537" s="545"/>
      <c r="J537" s="545"/>
      <c r="K537" s="493" t="str">
        <f>IF(H537="","",IF($I$38=Calculations!$O$6,IF('B. WasteTracking'!$J$38=Calculations!$O$6,(I537+J537)/H537*100,(I537/H537*100)+J537),IF('B. WasteTracking'!$J$38=Calculations!$O$6,I537+(J537/H537*100),I537+J537)))</f>
        <v/>
      </c>
      <c r="L537" s="620" t="str">
        <f t="shared" si="15"/>
        <v/>
      </c>
      <c r="M537" s="621"/>
    </row>
    <row r="538" spans="1:13" x14ac:dyDescent="0.35">
      <c r="A538" s="568"/>
      <c r="B538" s="328"/>
      <c r="C538" s="329"/>
      <c r="D538" s="334"/>
      <c r="E538" s="618"/>
      <c r="F538" s="619"/>
      <c r="G538" s="288"/>
      <c r="H538" s="332"/>
      <c r="I538" s="518"/>
      <c r="J538" s="518"/>
      <c r="K538" s="493" t="str">
        <f>IF(H538="","",IF($I$38=Calculations!$O$6,IF('B. WasteTracking'!$J$38=Calculations!$O$6,(I538+J538)/H538*100,(I538/H538*100)+J538),IF('B. WasteTracking'!$J$38=Calculations!$O$6,I538+(J538/H538*100),I538+J538)))</f>
        <v/>
      </c>
      <c r="L538" s="620" t="str">
        <f t="shared" si="15"/>
        <v/>
      </c>
      <c r="M538" s="621"/>
    </row>
    <row r="539" spans="1:13" x14ac:dyDescent="0.35">
      <c r="A539" s="547"/>
      <c r="B539" s="330"/>
      <c r="C539" s="331"/>
      <c r="D539" s="334"/>
      <c r="E539" s="616"/>
      <c r="F539" s="617"/>
      <c r="G539" s="250"/>
      <c r="H539" s="548"/>
      <c r="I539" s="545"/>
      <c r="J539" s="545"/>
      <c r="K539" s="493" t="str">
        <f>IF(H539="","",IF($I$38=Calculations!$O$6,IF('B. WasteTracking'!$J$38=Calculations!$O$6,(I539+J539)/H539*100,(I539/H539*100)+J539),IF('B. WasteTracking'!$J$38=Calculations!$O$6,I539+(J539/H539*100),I539+J539)))</f>
        <v/>
      </c>
      <c r="L539" s="620" t="str">
        <f t="shared" si="15"/>
        <v/>
      </c>
      <c r="M539" s="621"/>
    </row>
    <row r="540" spans="1:13" x14ac:dyDescent="0.35">
      <c r="A540" s="568"/>
      <c r="B540" s="328"/>
      <c r="C540" s="329"/>
      <c r="D540" s="334"/>
      <c r="E540" s="618"/>
      <c r="F540" s="619"/>
      <c r="G540" s="288"/>
      <c r="H540" s="332"/>
      <c r="I540" s="518"/>
      <c r="J540" s="518"/>
      <c r="K540" s="493" t="str">
        <f>IF(H540="","",IF($I$38=Calculations!$O$6,IF('B. WasteTracking'!$J$38=Calculations!$O$6,(I540+J540)/H540*100,(I540/H540*100)+J540),IF('B. WasteTracking'!$J$38=Calculations!$O$6,I540+(J540/H540*100),I540+J540)))</f>
        <v/>
      </c>
      <c r="L540" s="620" t="str">
        <f t="shared" si="15"/>
        <v/>
      </c>
      <c r="M540" s="621"/>
    </row>
    <row r="541" spans="1:13" x14ac:dyDescent="0.35">
      <c r="A541" s="547"/>
      <c r="B541" s="330"/>
      <c r="C541" s="331"/>
      <c r="D541" s="334"/>
      <c r="E541" s="616"/>
      <c r="F541" s="617"/>
      <c r="G541" s="250"/>
      <c r="H541" s="548"/>
      <c r="I541" s="545"/>
      <c r="J541" s="545"/>
      <c r="K541" s="493" t="str">
        <f>IF(H541="","",IF($I$38=Calculations!$O$6,IF('B. WasteTracking'!$J$38=Calculations!$O$6,(I541+J541)/H541*100,(I541/H541*100)+J541),IF('B. WasteTracking'!$J$38=Calculations!$O$6,I541+(J541/H541*100),I541+J541)))</f>
        <v/>
      </c>
      <c r="L541" s="620" t="str">
        <f t="shared" si="15"/>
        <v/>
      </c>
      <c r="M541" s="621"/>
    </row>
    <row r="542" spans="1:13" x14ac:dyDescent="0.35">
      <c r="A542" s="568"/>
      <c r="B542" s="328"/>
      <c r="C542" s="329"/>
      <c r="D542" s="334"/>
      <c r="E542" s="618"/>
      <c r="F542" s="619"/>
      <c r="G542" s="288"/>
      <c r="H542" s="332"/>
      <c r="I542" s="518"/>
      <c r="J542" s="518"/>
      <c r="K542" s="493" t="str">
        <f>IF(H542="","",IF($I$38=Calculations!$O$6,IF('B. WasteTracking'!$J$38=Calculations!$O$6,(I542+J542)/H542*100,(I542/H542*100)+J542),IF('B. WasteTracking'!$J$38=Calculations!$O$6,I542+(J542/H542*100),I542+J542)))</f>
        <v/>
      </c>
      <c r="L542" s="620" t="str">
        <f t="shared" si="15"/>
        <v/>
      </c>
      <c r="M542" s="621"/>
    </row>
    <row r="543" spans="1:13" x14ac:dyDescent="0.35">
      <c r="A543" s="547"/>
      <c r="B543" s="330"/>
      <c r="C543" s="331"/>
      <c r="D543" s="334"/>
      <c r="E543" s="616"/>
      <c r="F543" s="617"/>
      <c r="G543" s="250"/>
      <c r="H543" s="548"/>
      <c r="I543" s="545"/>
      <c r="J543" s="545"/>
      <c r="K543" s="493" t="str">
        <f>IF(H543="","",IF($I$38=Calculations!$O$6,IF('B. WasteTracking'!$J$38=Calculations!$O$6,(I543+J543)/H543*100,(I543/H543*100)+J543),IF('B. WasteTracking'!$J$38=Calculations!$O$6,I543+(J543/H543*100),I543+J543)))</f>
        <v/>
      </c>
      <c r="L543" s="620" t="str">
        <f t="shared" si="15"/>
        <v/>
      </c>
      <c r="M543" s="621"/>
    </row>
    <row r="544" spans="1:13" x14ac:dyDescent="0.35">
      <c r="A544" s="568"/>
      <c r="B544" s="328"/>
      <c r="C544" s="329"/>
      <c r="D544" s="334"/>
      <c r="E544" s="618"/>
      <c r="F544" s="619"/>
      <c r="G544" s="288"/>
      <c r="H544" s="332"/>
      <c r="I544" s="518"/>
      <c r="J544" s="518"/>
      <c r="K544" s="493" t="str">
        <f>IF(H544="","",IF($I$38=Calculations!$O$6,IF('B. WasteTracking'!$J$38=Calculations!$O$6,(I544+J544)/H544*100,(I544/H544*100)+J544),IF('B. WasteTracking'!$J$38=Calculations!$O$6,I544+(J544/H544*100),I544+J544)))</f>
        <v/>
      </c>
      <c r="L544" s="620" t="str">
        <f t="shared" si="15"/>
        <v/>
      </c>
      <c r="M544" s="621"/>
    </row>
    <row r="545" spans="1:13" x14ac:dyDescent="0.35">
      <c r="A545" s="547"/>
      <c r="B545" s="330"/>
      <c r="C545" s="331"/>
      <c r="D545" s="334"/>
      <c r="E545" s="616"/>
      <c r="F545" s="617"/>
      <c r="G545" s="250"/>
      <c r="H545" s="548"/>
      <c r="I545" s="545"/>
      <c r="J545" s="545"/>
      <c r="K545" s="493" t="str">
        <f>IF(H545="","",IF($I$38=Calculations!$O$6,IF('B. WasteTracking'!$J$38=Calculations!$O$6,(I545+J545)/H545*100,(I545/H545*100)+J545),IF('B. WasteTracking'!$J$38=Calculations!$O$6,I545+(J545/H545*100),I545+J545)))</f>
        <v/>
      </c>
      <c r="L545" s="620" t="str">
        <f t="shared" si="15"/>
        <v/>
      </c>
      <c r="M545" s="621"/>
    </row>
    <row r="546" spans="1:13" x14ac:dyDescent="0.35">
      <c r="A546" s="568"/>
      <c r="B546" s="328"/>
      <c r="C546" s="329"/>
      <c r="D546" s="334"/>
      <c r="E546" s="618"/>
      <c r="F546" s="619"/>
      <c r="G546" s="288"/>
      <c r="H546" s="332"/>
      <c r="I546" s="518"/>
      <c r="J546" s="518"/>
      <c r="K546" s="493" t="str">
        <f>IF(H546="","",IF($I$38=Calculations!$O$6,IF('B. WasteTracking'!$J$38=Calculations!$O$6,(I546+J546)/H546*100,(I546/H546*100)+J546),IF('B. WasteTracking'!$J$38=Calculations!$O$6,I546+(J546/H546*100),I546+J546)))</f>
        <v/>
      </c>
      <c r="L546" s="620" t="str">
        <f t="shared" si="15"/>
        <v/>
      </c>
      <c r="M546" s="621"/>
    </row>
    <row r="547" spans="1:13" x14ac:dyDescent="0.35">
      <c r="A547" s="547"/>
      <c r="B547" s="330"/>
      <c r="C547" s="331"/>
      <c r="D547" s="334"/>
      <c r="E547" s="616"/>
      <c r="F547" s="617"/>
      <c r="G547" s="250"/>
      <c r="H547" s="548"/>
      <c r="I547" s="545"/>
      <c r="J547" s="545"/>
      <c r="K547" s="493" t="str">
        <f>IF(H547="","",IF($I$38=Calculations!$O$6,IF('B. WasteTracking'!$J$38=Calculations!$O$6,(I547+J547)/H547*100,(I547/H547*100)+J547),IF('B. WasteTracking'!$J$38=Calculations!$O$6,I547+(J547/H547*100),I547+J547)))</f>
        <v/>
      </c>
      <c r="L547" s="620" t="str">
        <f t="shared" si="15"/>
        <v/>
      </c>
      <c r="M547" s="621"/>
    </row>
    <row r="548" spans="1:13" x14ac:dyDescent="0.35">
      <c r="A548" s="568"/>
      <c r="B548" s="328"/>
      <c r="C548" s="329"/>
      <c r="D548" s="334"/>
      <c r="E548" s="618"/>
      <c r="F548" s="619"/>
      <c r="G548" s="288"/>
      <c r="H548" s="332"/>
      <c r="I548" s="518"/>
      <c r="J548" s="518"/>
      <c r="K548" s="493" t="str">
        <f>IF(H548="","",IF($I$38=Calculations!$O$6,IF('B. WasteTracking'!$J$38=Calculations!$O$6,(I548+J548)/H548*100,(I548/H548*100)+J548),IF('B. WasteTracking'!$J$38=Calculations!$O$6,I548+(J548/H548*100),I548+J548)))</f>
        <v/>
      </c>
      <c r="L548" s="620" t="str">
        <f t="shared" si="15"/>
        <v/>
      </c>
      <c r="M548" s="621"/>
    </row>
    <row r="549" spans="1:13" x14ac:dyDescent="0.35">
      <c r="A549" s="547"/>
      <c r="B549" s="330"/>
      <c r="C549" s="331"/>
      <c r="D549" s="334"/>
      <c r="E549" s="616"/>
      <c r="F549" s="617"/>
      <c r="G549" s="250"/>
      <c r="H549" s="548"/>
      <c r="I549" s="545"/>
      <c r="J549" s="545"/>
      <c r="K549" s="493" t="str">
        <f>IF(H549="","",IF($I$38=Calculations!$O$6,IF('B. WasteTracking'!$J$38=Calculations!$O$6,(I549+J549)/H549*100,(I549/H549*100)+J549),IF('B. WasteTracking'!$J$38=Calculations!$O$6,I549+(J549/H549*100),I549+J549)))</f>
        <v/>
      </c>
      <c r="L549" s="620" t="str">
        <f t="shared" si="15"/>
        <v/>
      </c>
      <c r="M549" s="621"/>
    </row>
    <row r="550" spans="1:13" x14ac:dyDescent="0.35">
      <c r="A550" s="568"/>
      <c r="B550" s="328"/>
      <c r="C550" s="329"/>
      <c r="D550" s="334"/>
      <c r="E550" s="618"/>
      <c r="F550" s="619"/>
      <c r="G550" s="288"/>
      <c r="H550" s="332"/>
      <c r="I550" s="518"/>
      <c r="J550" s="518"/>
      <c r="K550" s="493" t="str">
        <f>IF(H550="","",IF($I$38=Calculations!$O$6,IF('B. WasteTracking'!$J$38=Calculations!$O$6,(I550+J550)/H550*100,(I550/H550*100)+J550),IF('B. WasteTracking'!$J$38=Calculations!$O$6,I550+(J550/H550*100),I550+J550)))</f>
        <v/>
      </c>
      <c r="L550" s="620" t="str">
        <f t="shared" si="15"/>
        <v/>
      </c>
      <c r="M550" s="621"/>
    </row>
    <row r="551" spans="1:13" x14ac:dyDescent="0.35">
      <c r="A551" s="547"/>
      <c r="B551" s="330"/>
      <c r="C551" s="331"/>
      <c r="D551" s="334"/>
      <c r="E551" s="616"/>
      <c r="F551" s="617"/>
      <c r="G551" s="250"/>
      <c r="H551" s="548"/>
      <c r="I551" s="545"/>
      <c r="J551" s="545"/>
      <c r="K551" s="493" t="str">
        <f>IF(H551="","",IF($I$38=Calculations!$O$6,IF('B. WasteTracking'!$J$38=Calculations!$O$6,(I551+J551)/H551*100,(I551/H551*100)+J551),IF('B. WasteTracking'!$J$38=Calculations!$O$6,I551+(J551/H551*100),I551+J551)))</f>
        <v/>
      </c>
      <c r="L551" s="620" t="str">
        <f t="shared" si="15"/>
        <v/>
      </c>
      <c r="M551" s="621"/>
    </row>
    <row r="552" spans="1:13" x14ac:dyDescent="0.35">
      <c r="A552" s="568"/>
      <c r="B552" s="328"/>
      <c r="C552" s="329"/>
      <c r="D552" s="334"/>
      <c r="E552" s="618"/>
      <c r="F552" s="619"/>
      <c r="G552" s="288"/>
      <c r="H552" s="332"/>
      <c r="I552" s="518"/>
      <c r="J552" s="518"/>
      <c r="K552" s="493" t="str">
        <f>IF(H552="","",IF($I$38=Calculations!$O$6,IF('B. WasteTracking'!$J$38=Calculations!$O$6,(I552+J552)/H552*100,(I552/H552*100)+J552),IF('B. WasteTracking'!$J$38=Calculations!$O$6,I552+(J552/H552*100),I552+J552)))</f>
        <v/>
      </c>
      <c r="L552" s="620" t="str">
        <f t="shared" si="15"/>
        <v/>
      </c>
      <c r="M552" s="621"/>
    </row>
    <row r="553" spans="1:13" x14ac:dyDescent="0.35">
      <c r="A553" s="547"/>
      <c r="B553" s="330"/>
      <c r="C553" s="331"/>
      <c r="D553" s="334"/>
      <c r="E553" s="616"/>
      <c r="F553" s="617"/>
      <c r="G553" s="250"/>
      <c r="H553" s="548"/>
      <c r="I553" s="545"/>
      <c r="J553" s="545"/>
      <c r="K553" s="493" t="str">
        <f>IF(H553="","",IF($I$38=Calculations!$O$6,IF('B. WasteTracking'!$J$38=Calculations!$O$6,(I553+J553)/H553*100,(I553/H553*100)+J553),IF('B. WasteTracking'!$J$38=Calculations!$O$6,I553+(J553/H553*100),I553+J553)))</f>
        <v/>
      </c>
      <c r="L553" s="620" t="str">
        <f t="shared" si="15"/>
        <v/>
      </c>
      <c r="M553" s="621"/>
    </row>
    <row r="554" spans="1:13" x14ac:dyDescent="0.35">
      <c r="A554" s="568"/>
      <c r="B554" s="328"/>
      <c r="C554" s="329"/>
      <c r="D554" s="334"/>
      <c r="E554" s="618"/>
      <c r="F554" s="619"/>
      <c r="G554" s="288"/>
      <c r="H554" s="332"/>
      <c r="I554" s="518"/>
      <c r="J554" s="518"/>
      <c r="K554" s="493" t="str">
        <f>IF(H554="","",IF($I$38=Calculations!$O$6,IF('B. WasteTracking'!$J$38=Calculations!$O$6,(I554+J554)/H554*100,(I554/H554*100)+J554),IF('B. WasteTracking'!$J$38=Calculations!$O$6,I554+(J554/H554*100),I554+J554)))</f>
        <v/>
      </c>
      <c r="L554" s="620" t="str">
        <f t="shared" si="15"/>
        <v/>
      </c>
      <c r="M554" s="621"/>
    </row>
    <row r="555" spans="1:13" x14ac:dyDescent="0.35">
      <c r="A555" s="547"/>
      <c r="B555" s="330"/>
      <c r="C555" s="331"/>
      <c r="D555" s="334"/>
      <c r="E555" s="616"/>
      <c r="F555" s="617"/>
      <c r="G555" s="250"/>
      <c r="H555" s="548"/>
      <c r="I555" s="545"/>
      <c r="J555" s="545"/>
      <c r="K555" s="493" t="str">
        <f>IF(H555="","",IF($I$38=Calculations!$O$6,IF('B. WasteTracking'!$J$38=Calculations!$O$6,(I555+J555)/H555*100,(I555/H555*100)+J555),IF('B. WasteTracking'!$J$38=Calculations!$O$6,I555+(J555/H555*100),I555+J555)))</f>
        <v/>
      </c>
      <c r="L555" s="620" t="str">
        <f t="shared" si="15"/>
        <v/>
      </c>
      <c r="M555" s="621"/>
    </row>
    <row r="556" spans="1:13" x14ac:dyDescent="0.35">
      <c r="A556" s="568"/>
      <c r="B556" s="328"/>
      <c r="C556" s="329"/>
      <c r="D556" s="334"/>
      <c r="E556" s="618"/>
      <c r="F556" s="619"/>
      <c r="G556" s="288"/>
      <c r="H556" s="332"/>
      <c r="I556" s="518"/>
      <c r="J556" s="518"/>
      <c r="K556" s="493" t="str">
        <f>IF(H556="","",IF($I$38=Calculations!$O$6,IF('B. WasteTracking'!$J$38=Calculations!$O$6,(I556+J556)/H556*100,(I556/H556*100)+J556),IF('B. WasteTracking'!$J$38=Calculations!$O$6,I556+(J556/H556*100),I556+J556)))</f>
        <v/>
      </c>
      <c r="L556" s="620" t="str">
        <f t="shared" si="15"/>
        <v/>
      </c>
      <c r="M556" s="621"/>
    </row>
    <row r="557" spans="1:13" x14ac:dyDescent="0.35">
      <c r="A557" s="547"/>
      <c r="B557" s="330"/>
      <c r="C557" s="331"/>
      <c r="D557" s="334"/>
      <c r="E557" s="616"/>
      <c r="F557" s="617"/>
      <c r="G557" s="250"/>
      <c r="H557" s="548"/>
      <c r="I557" s="545"/>
      <c r="J557" s="545"/>
      <c r="K557" s="493" t="str">
        <f>IF(H557="","",IF($I$38=Calculations!$O$6,IF('B. WasteTracking'!$J$38=Calculations!$O$6,(I557+J557)/H557*100,(I557/H557*100)+J557),IF('B. WasteTracking'!$J$38=Calculations!$O$6,I557+(J557/H557*100),I557+J557)))</f>
        <v/>
      </c>
      <c r="L557" s="620" t="str">
        <f t="shared" si="15"/>
        <v/>
      </c>
      <c r="M557" s="621"/>
    </row>
    <row r="558" spans="1:13" x14ac:dyDescent="0.35">
      <c r="A558" s="568"/>
      <c r="B558" s="328"/>
      <c r="C558" s="329"/>
      <c r="D558" s="334"/>
      <c r="E558" s="618"/>
      <c r="F558" s="619"/>
      <c r="G558" s="288"/>
      <c r="H558" s="332"/>
      <c r="I558" s="518"/>
      <c r="J558" s="518"/>
      <c r="K558" s="493" t="str">
        <f>IF(H558="","",IF($I$38=Calculations!$O$6,IF('B. WasteTracking'!$J$38=Calculations!$O$6,(I558+J558)/H558*100,(I558/H558*100)+J558),IF('B. WasteTracking'!$J$38=Calculations!$O$6,I558+(J558/H558*100),I558+J558)))</f>
        <v/>
      </c>
      <c r="L558" s="624" t="str">
        <f t="shared" si="15"/>
        <v/>
      </c>
      <c r="M558" s="655"/>
    </row>
    <row r="559" spans="1:13" x14ac:dyDescent="0.35">
      <c r="A559" s="547"/>
      <c r="B559" s="330"/>
      <c r="C559" s="331"/>
      <c r="D559" s="334"/>
      <c r="E559" s="616"/>
      <c r="F559" s="617"/>
      <c r="G559" s="250"/>
      <c r="H559" s="548"/>
      <c r="I559" s="545"/>
      <c r="J559" s="545"/>
      <c r="K559" s="493" t="str">
        <f>IF(H559="","",IF($I$38=Calculations!$O$6,IF('B. WasteTracking'!$J$38=Calculations!$O$6,(I559+J559)/H559*100,(I559/H559*100)+J559),IF('B. WasteTracking'!$J$38=Calculations!$O$6,I559+(J559/H559*100),I559+J559)))</f>
        <v/>
      </c>
      <c r="L559" s="620" t="str">
        <f t="shared" si="15"/>
        <v/>
      </c>
      <c r="M559" s="621"/>
    </row>
    <row r="560" spans="1:13" x14ac:dyDescent="0.35">
      <c r="A560" s="568"/>
      <c r="B560" s="328"/>
      <c r="C560" s="329"/>
      <c r="D560" s="334"/>
      <c r="E560" s="618"/>
      <c r="F560" s="619"/>
      <c r="G560" s="288"/>
      <c r="H560" s="332"/>
      <c r="I560" s="518"/>
      <c r="J560" s="518"/>
      <c r="K560" s="493" t="str">
        <f>IF(H560="","",IF($I$38=Calculations!$O$6,IF('B. WasteTracking'!$J$38=Calculations!$O$6,(I560+J560)/H560*100,(I560/H560*100)+J560),IF('B. WasteTracking'!$J$38=Calculations!$O$6,I560+(J560/H560*100),I560+J560)))</f>
        <v/>
      </c>
      <c r="L560" s="620" t="str">
        <f t="shared" si="15"/>
        <v/>
      </c>
      <c r="M560" s="621"/>
    </row>
    <row r="561" spans="1:13" ht="15" thickBot="1" x14ac:dyDescent="0.4">
      <c r="A561" s="547"/>
      <c r="B561" s="330"/>
      <c r="C561" s="331"/>
      <c r="D561" s="550"/>
      <c r="E561" s="616"/>
      <c r="F561" s="617"/>
      <c r="G561" s="250"/>
      <c r="H561" s="548"/>
      <c r="I561" s="545"/>
      <c r="J561" s="545"/>
      <c r="K561" s="493" t="str">
        <f>IF(H561="","",IF($I$38=Calculations!$O$6,IF('B. WasteTracking'!$J$38=Calculations!$O$6,(I561+J561)/H561*100,(I561/H561*100)+J561),IF('B. WasteTracking'!$J$38=Calculations!$O$6,I561+(J561/H561*100),I561+J561)))</f>
        <v/>
      </c>
      <c r="L561" s="625" t="str">
        <f t="shared" si="15"/>
        <v/>
      </c>
      <c r="M561" s="626"/>
    </row>
    <row r="562" spans="1:13" ht="21" x14ac:dyDescent="0.35">
      <c r="A562" s="541" t="s">
        <v>369</v>
      </c>
      <c r="B562" s="468"/>
      <c r="C562" s="468"/>
      <c r="D562" s="468"/>
      <c r="E562" s="469"/>
      <c r="F562" s="469"/>
      <c r="G562" s="468"/>
      <c r="H562" s="469"/>
      <c r="I562" s="469"/>
      <c r="J562" s="469"/>
      <c r="K562" s="469"/>
      <c r="L562" s="469"/>
      <c r="M562" s="470"/>
    </row>
    <row r="563" spans="1:13" ht="15.5" x14ac:dyDescent="0.35">
      <c r="A563" s="542" t="s">
        <v>347</v>
      </c>
      <c r="B563" s="471"/>
      <c r="C563" s="471"/>
      <c r="D563" s="471"/>
      <c r="E563" s="471"/>
      <c r="F563" s="471"/>
      <c r="G563" s="471"/>
      <c r="H563" s="471"/>
      <c r="I563" s="471"/>
      <c r="J563" s="471"/>
      <c r="K563" s="471"/>
      <c r="L563" s="471"/>
      <c r="M563" s="472"/>
    </row>
    <row r="564" spans="1:13" ht="15" x14ac:dyDescent="0.35">
      <c r="A564" s="543" t="s">
        <v>365</v>
      </c>
      <c r="B564" s="473" t="s">
        <v>34</v>
      </c>
      <c r="C564" s="474"/>
      <c r="D564" s="475"/>
      <c r="E564" s="644" t="s">
        <v>297</v>
      </c>
      <c r="F564" s="645"/>
      <c r="G564" s="43" t="s">
        <v>364</v>
      </c>
      <c r="H564" s="476" t="s">
        <v>292</v>
      </c>
      <c r="I564" s="477" t="s">
        <v>35</v>
      </c>
      <c r="J564" s="478"/>
      <c r="K564" s="479"/>
      <c r="L564" s="622" t="s">
        <v>292</v>
      </c>
      <c r="M564" s="623"/>
    </row>
    <row r="565" spans="1:13" ht="15.5" x14ac:dyDescent="0.35">
      <c r="A565" s="544"/>
      <c r="B565" s="481"/>
      <c r="C565" s="482"/>
      <c r="D565" s="480"/>
      <c r="E565" s="481"/>
      <c r="F565" s="483"/>
      <c r="G565" s="484"/>
      <c r="H565" s="484" t="s">
        <v>293</v>
      </c>
      <c r="I565" s="485" t="s">
        <v>298</v>
      </c>
      <c r="J565" s="485" t="s">
        <v>7</v>
      </c>
      <c r="K565" s="486" t="s">
        <v>10</v>
      </c>
      <c r="L565" s="637" t="s">
        <v>294</v>
      </c>
      <c r="M565" s="638"/>
    </row>
    <row r="566" spans="1:13" x14ac:dyDescent="0.35">
      <c r="A566" s="560"/>
      <c r="B566" s="561" t="s">
        <v>76</v>
      </c>
      <c r="C566" s="562" t="s">
        <v>387</v>
      </c>
      <c r="D566" s="562" t="s">
        <v>77</v>
      </c>
      <c r="E566" s="563" t="s">
        <v>21</v>
      </c>
      <c r="F566" s="564"/>
      <c r="G566" s="565" t="s">
        <v>367</v>
      </c>
      <c r="H566" s="566" t="str">
        <f>H533</f>
        <v>(KG)</v>
      </c>
      <c r="I566" s="566" t="str">
        <f>I533</f>
        <v>(%)</v>
      </c>
      <c r="J566" s="566" t="str">
        <f>J533</f>
        <v>(%)</v>
      </c>
      <c r="K566" s="566" t="s">
        <v>22</v>
      </c>
      <c r="L566" s="565" t="str">
        <f>H566</f>
        <v>(KG)</v>
      </c>
      <c r="M566" s="567"/>
    </row>
    <row r="567" spans="1:13" x14ac:dyDescent="0.35">
      <c r="A567" s="568"/>
      <c r="B567" s="328"/>
      <c r="C567" s="329"/>
      <c r="D567" s="333"/>
      <c r="E567" s="618"/>
      <c r="F567" s="619"/>
      <c r="G567" s="288"/>
      <c r="H567" s="332"/>
      <c r="I567" s="518"/>
      <c r="J567" s="518"/>
      <c r="K567" s="493" t="str">
        <f>IF(H567="","",IF($I$38=Calculations!$O$6,IF('B. WasteTracking'!$J$38=Calculations!$O$6,(I567+J567)/H567*100,(I567/H567*100)+J567),IF('B. WasteTracking'!$J$38=Calculations!$O$6,I567+(J567/H567*100),I567+J567)))</f>
        <v/>
      </c>
      <c r="L567" s="624" t="str">
        <f t="shared" ref="L567:L594" si="16">IF($H567="","", K567*H567/100)</f>
        <v/>
      </c>
      <c r="M567" s="621"/>
    </row>
    <row r="568" spans="1:13" x14ac:dyDescent="0.35">
      <c r="A568" s="547"/>
      <c r="B568" s="330"/>
      <c r="C568" s="331"/>
      <c r="D568" s="334"/>
      <c r="E568" s="616"/>
      <c r="F568" s="617"/>
      <c r="G568" s="250"/>
      <c r="H568" s="548"/>
      <c r="I568" s="545"/>
      <c r="J568" s="545"/>
      <c r="K568" s="493" t="str">
        <f>IF(H568="","",IF($I$38=Calculations!$O$6,IF('B. WasteTracking'!$J$38=Calculations!$O$6,(I568+J568)/H568*100,(I568/H568*100)+J568),IF('B. WasteTracking'!$J$38=Calculations!$O$6,I568+(J568/H568*100),I568+J568)))</f>
        <v/>
      </c>
      <c r="L568" s="620" t="str">
        <f t="shared" si="16"/>
        <v/>
      </c>
      <c r="M568" s="621"/>
    </row>
    <row r="569" spans="1:13" x14ac:dyDescent="0.35">
      <c r="A569" s="568"/>
      <c r="B569" s="328"/>
      <c r="C569" s="329"/>
      <c r="D569" s="549"/>
      <c r="E569" s="618"/>
      <c r="F569" s="619"/>
      <c r="G569" s="288"/>
      <c r="H569" s="332"/>
      <c r="I569" s="518"/>
      <c r="J569" s="518"/>
      <c r="K569" s="493" t="str">
        <f>IF(H569="","",IF($I$38=Calculations!$O$6,IF('B. WasteTracking'!$J$38=Calculations!$O$6,(I569+J569)/H569*100,(I569/H569*100)+J569),IF('B. WasteTracking'!$J$38=Calculations!$O$6,I569+(J569/H569*100),I569+J569)))</f>
        <v/>
      </c>
      <c r="L569" s="620" t="str">
        <f t="shared" si="16"/>
        <v/>
      </c>
      <c r="M569" s="621"/>
    </row>
    <row r="570" spans="1:13" x14ac:dyDescent="0.35">
      <c r="A570" s="547"/>
      <c r="B570" s="330"/>
      <c r="C570" s="331"/>
      <c r="D570" s="334"/>
      <c r="E570" s="616"/>
      <c r="F570" s="617"/>
      <c r="G570" s="250"/>
      <c r="H570" s="548"/>
      <c r="I570" s="545"/>
      <c r="J570" s="545"/>
      <c r="K570" s="493" t="str">
        <f>IF(H570="","",IF($I$38=Calculations!$O$6,IF('B. WasteTracking'!$J$38=Calculations!$O$6,(I570+J570)/H570*100,(I570/H570*100)+J570),IF('B. WasteTracking'!$J$38=Calculations!$O$6,I570+(J570/H570*100),I570+J570)))</f>
        <v/>
      </c>
      <c r="L570" s="620" t="str">
        <f t="shared" si="16"/>
        <v/>
      </c>
      <c r="M570" s="621"/>
    </row>
    <row r="571" spans="1:13" x14ac:dyDescent="0.35">
      <c r="A571" s="568"/>
      <c r="B571" s="328"/>
      <c r="C571" s="329"/>
      <c r="D571" s="334"/>
      <c r="E571" s="618"/>
      <c r="F571" s="619"/>
      <c r="G571" s="288"/>
      <c r="H571" s="332"/>
      <c r="I571" s="518"/>
      <c r="J571" s="518"/>
      <c r="K571" s="493" t="str">
        <f>IF(H571="","",IF($I$38=Calculations!$O$6,IF('B. WasteTracking'!$J$38=Calculations!$O$6,(I571+J571)/H571*100,(I571/H571*100)+J571),IF('B. WasteTracking'!$J$38=Calculations!$O$6,I571+(J571/H571*100),I571+J571)))</f>
        <v/>
      </c>
      <c r="L571" s="620" t="str">
        <f t="shared" si="16"/>
        <v/>
      </c>
      <c r="M571" s="621"/>
    </row>
    <row r="572" spans="1:13" x14ac:dyDescent="0.35">
      <c r="A572" s="547"/>
      <c r="B572" s="330"/>
      <c r="C572" s="331"/>
      <c r="D572" s="334"/>
      <c r="E572" s="616"/>
      <c r="F572" s="617"/>
      <c r="G572" s="250"/>
      <c r="H572" s="548"/>
      <c r="I572" s="545"/>
      <c r="J572" s="545"/>
      <c r="K572" s="493" t="str">
        <f>IF(H572="","",IF($I$38=Calculations!$O$6,IF('B. WasteTracking'!$J$38=Calculations!$O$6,(I572+J572)/H572*100,(I572/H572*100)+J572),IF('B. WasteTracking'!$J$38=Calculations!$O$6,I572+(J572/H572*100),I572+J572)))</f>
        <v/>
      </c>
      <c r="L572" s="620" t="str">
        <f t="shared" si="16"/>
        <v/>
      </c>
      <c r="M572" s="621"/>
    </row>
    <row r="573" spans="1:13" x14ac:dyDescent="0.35">
      <c r="A573" s="568"/>
      <c r="B573" s="328"/>
      <c r="C573" s="329"/>
      <c r="D573" s="334"/>
      <c r="E573" s="618"/>
      <c r="F573" s="619"/>
      <c r="G573" s="288"/>
      <c r="H573" s="332"/>
      <c r="I573" s="518"/>
      <c r="J573" s="518"/>
      <c r="K573" s="493" t="str">
        <f>IF(H573="","",IF($I$38=Calculations!$O$6,IF('B. WasteTracking'!$J$38=Calculations!$O$6,(I573+J573)/H573*100,(I573/H573*100)+J573),IF('B. WasteTracking'!$J$38=Calculations!$O$6,I573+(J573/H573*100),I573+J573)))</f>
        <v/>
      </c>
      <c r="L573" s="620" t="str">
        <f t="shared" si="16"/>
        <v/>
      </c>
      <c r="M573" s="621"/>
    </row>
    <row r="574" spans="1:13" x14ac:dyDescent="0.35">
      <c r="A574" s="547"/>
      <c r="B574" s="330"/>
      <c r="C574" s="331"/>
      <c r="D574" s="334"/>
      <c r="E574" s="616"/>
      <c r="F574" s="617"/>
      <c r="G574" s="250"/>
      <c r="H574" s="548"/>
      <c r="I574" s="545"/>
      <c r="J574" s="545"/>
      <c r="K574" s="493" t="str">
        <f>IF(H574="","",IF($I$38=Calculations!$O$6,IF('B. WasteTracking'!$J$38=Calculations!$O$6,(I574+J574)/H574*100,(I574/H574*100)+J574),IF('B. WasteTracking'!$J$38=Calculations!$O$6,I574+(J574/H574*100),I574+J574)))</f>
        <v/>
      </c>
      <c r="L574" s="620" t="str">
        <f t="shared" si="16"/>
        <v/>
      </c>
      <c r="M574" s="621"/>
    </row>
    <row r="575" spans="1:13" x14ac:dyDescent="0.35">
      <c r="A575" s="568"/>
      <c r="B575" s="328"/>
      <c r="C575" s="329"/>
      <c r="D575" s="334"/>
      <c r="E575" s="618"/>
      <c r="F575" s="619"/>
      <c r="G575" s="288"/>
      <c r="H575" s="332"/>
      <c r="I575" s="518"/>
      <c r="J575" s="518"/>
      <c r="K575" s="493" t="str">
        <f>IF(H575="","",IF($I$38=Calculations!$O$6,IF('B. WasteTracking'!$J$38=Calculations!$O$6,(I575+J575)/H575*100,(I575/H575*100)+J575),IF('B. WasteTracking'!$J$38=Calculations!$O$6,I575+(J575/H575*100),I575+J575)))</f>
        <v/>
      </c>
      <c r="L575" s="620" t="str">
        <f t="shared" si="16"/>
        <v/>
      </c>
      <c r="M575" s="621"/>
    </row>
    <row r="576" spans="1:13" x14ac:dyDescent="0.35">
      <c r="A576" s="547"/>
      <c r="B576" s="330"/>
      <c r="C576" s="331"/>
      <c r="D576" s="334"/>
      <c r="E576" s="616"/>
      <c r="F576" s="617"/>
      <c r="G576" s="250"/>
      <c r="H576" s="548"/>
      <c r="I576" s="545"/>
      <c r="J576" s="545"/>
      <c r="K576" s="493" t="str">
        <f>IF(H576="","",IF($I$38=Calculations!$O$6,IF('B. WasteTracking'!$J$38=Calculations!$O$6,(I576+J576)/H576*100,(I576/H576*100)+J576),IF('B. WasteTracking'!$J$38=Calculations!$O$6,I576+(J576/H576*100),I576+J576)))</f>
        <v/>
      </c>
      <c r="L576" s="620" t="str">
        <f t="shared" si="16"/>
        <v/>
      </c>
      <c r="M576" s="621"/>
    </row>
    <row r="577" spans="1:13" x14ac:dyDescent="0.35">
      <c r="A577" s="568"/>
      <c r="B577" s="328"/>
      <c r="C577" s="329"/>
      <c r="D577" s="334"/>
      <c r="E577" s="618"/>
      <c r="F577" s="619"/>
      <c r="G577" s="288"/>
      <c r="H577" s="332"/>
      <c r="I577" s="518"/>
      <c r="J577" s="518"/>
      <c r="K577" s="493" t="str">
        <f>IF(H577="","",IF($I$38=Calculations!$O$6,IF('B. WasteTracking'!$J$38=Calculations!$O$6,(I577+J577)/H577*100,(I577/H577*100)+J577),IF('B. WasteTracking'!$J$38=Calculations!$O$6,I577+(J577/H577*100),I577+J577)))</f>
        <v/>
      </c>
      <c r="L577" s="620" t="str">
        <f t="shared" si="16"/>
        <v/>
      </c>
      <c r="M577" s="621"/>
    </row>
    <row r="578" spans="1:13" x14ac:dyDescent="0.35">
      <c r="A578" s="547"/>
      <c r="B578" s="330"/>
      <c r="C578" s="331"/>
      <c r="D578" s="334"/>
      <c r="E578" s="616"/>
      <c r="F578" s="617"/>
      <c r="G578" s="250"/>
      <c r="H578" s="548"/>
      <c r="I578" s="545"/>
      <c r="J578" s="545"/>
      <c r="K578" s="493" t="str">
        <f>IF(H578="","",IF($I$38=Calculations!$O$6,IF('B. WasteTracking'!$J$38=Calculations!$O$6,(I578+J578)/H578*100,(I578/H578*100)+J578),IF('B. WasteTracking'!$J$38=Calculations!$O$6,I578+(J578/H578*100),I578+J578)))</f>
        <v/>
      </c>
      <c r="L578" s="620" t="str">
        <f t="shared" si="16"/>
        <v/>
      </c>
      <c r="M578" s="621"/>
    </row>
    <row r="579" spans="1:13" x14ac:dyDescent="0.35">
      <c r="A579" s="568"/>
      <c r="B579" s="328"/>
      <c r="C579" s="329"/>
      <c r="D579" s="334"/>
      <c r="E579" s="618"/>
      <c r="F579" s="619"/>
      <c r="G579" s="288"/>
      <c r="H579" s="332"/>
      <c r="I579" s="518"/>
      <c r="J579" s="518"/>
      <c r="K579" s="493" t="str">
        <f>IF(H579="","",IF($I$38=Calculations!$O$6,IF('B. WasteTracking'!$J$38=Calculations!$O$6,(I579+J579)/H579*100,(I579/H579*100)+J579),IF('B. WasteTracking'!$J$38=Calculations!$O$6,I579+(J579/H579*100),I579+J579)))</f>
        <v/>
      </c>
      <c r="L579" s="620" t="str">
        <f t="shared" si="16"/>
        <v/>
      </c>
      <c r="M579" s="621"/>
    </row>
    <row r="580" spans="1:13" x14ac:dyDescent="0.35">
      <c r="A580" s="547"/>
      <c r="B580" s="330"/>
      <c r="C580" s="331"/>
      <c r="D580" s="334"/>
      <c r="E580" s="616"/>
      <c r="F580" s="617"/>
      <c r="G580" s="250"/>
      <c r="H580" s="548"/>
      <c r="I580" s="545"/>
      <c r="J580" s="545"/>
      <c r="K580" s="493" t="str">
        <f>IF(H580="","",IF($I$38=Calculations!$O$6,IF('B. WasteTracking'!$J$38=Calculations!$O$6,(I580+J580)/H580*100,(I580/H580*100)+J580),IF('B. WasteTracking'!$J$38=Calculations!$O$6,I580+(J580/H580*100),I580+J580)))</f>
        <v/>
      </c>
      <c r="L580" s="620" t="str">
        <f t="shared" si="16"/>
        <v/>
      </c>
      <c r="M580" s="621"/>
    </row>
    <row r="581" spans="1:13" x14ac:dyDescent="0.35">
      <c r="A581" s="568"/>
      <c r="B581" s="328"/>
      <c r="C581" s="329"/>
      <c r="D581" s="334"/>
      <c r="E581" s="618"/>
      <c r="F581" s="619"/>
      <c r="G581" s="288"/>
      <c r="H581" s="332"/>
      <c r="I581" s="518"/>
      <c r="J581" s="518"/>
      <c r="K581" s="493" t="str">
        <f>IF(H581="","",IF($I$38=Calculations!$O$6,IF('B. WasteTracking'!$J$38=Calculations!$O$6,(I581+J581)/H581*100,(I581/H581*100)+J581),IF('B. WasteTracking'!$J$38=Calculations!$O$6,I581+(J581/H581*100),I581+J581)))</f>
        <v/>
      </c>
      <c r="L581" s="620" t="str">
        <f t="shared" si="16"/>
        <v/>
      </c>
      <c r="M581" s="621"/>
    </row>
    <row r="582" spans="1:13" x14ac:dyDescent="0.35">
      <c r="A582" s="547"/>
      <c r="B582" s="330"/>
      <c r="C582" s="331"/>
      <c r="D582" s="334"/>
      <c r="E582" s="616"/>
      <c r="F582" s="617"/>
      <c r="G582" s="250"/>
      <c r="H582" s="548"/>
      <c r="I582" s="545"/>
      <c r="J582" s="545"/>
      <c r="K582" s="493" t="str">
        <f>IF(H582="","",IF($I$38=Calculations!$O$6,IF('B. WasteTracking'!$J$38=Calculations!$O$6,(I582+J582)/H582*100,(I582/H582*100)+J582),IF('B. WasteTracking'!$J$38=Calculations!$O$6,I582+(J582/H582*100),I582+J582)))</f>
        <v/>
      </c>
      <c r="L582" s="620" t="str">
        <f t="shared" si="16"/>
        <v/>
      </c>
      <c r="M582" s="621"/>
    </row>
    <row r="583" spans="1:13" x14ac:dyDescent="0.35">
      <c r="A583" s="568"/>
      <c r="B583" s="328"/>
      <c r="C583" s="329"/>
      <c r="D583" s="334"/>
      <c r="E583" s="618"/>
      <c r="F583" s="619"/>
      <c r="G583" s="288"/>
      <c r="H583" s="332"/>
      <c r="I583" s="518"/>
      <c r="J583" s="518"/>
      <c r="K583" s="493" t="str">
        <f>IF(H583="","",IF($I$38=Calculations!$O$6,IF('B. WasteTracking'!$J$38=Calculations!$O$6,(I583+J583)/H583*100,(I583/H583*100)+J583),IF('B. WasteTracking'!$J$38=Calculations!$O$6,I583+(J583/H583*100),I583+J583)))</f>
        <v/>
      </c>
      <c r="L583" s="620" t="str">
        <f t="shared" si="16"/>
        <v/>
      </c>
      <c r="M583" s="621"/>
    </row>
    <row r="584" spans="1:13" x14ac:dyDescent="0.35">
      <c r="A584" s="547"/>
      <c r="B584" s="330"/>
      <c r="C584" s="331"/>
      <c r="D584" s="334"/>
      <c r="E584" s="616"/>
      <c r="F584" s="617"/>
      <c r="G584" s="250"/>
      <c r="H584" s="548"/>
      <c r="I584" s="545"/>
      <c r="J584" s="545"/>
      <c r="K584" s="493" t="str">
        <f>IF(H584="","",IF($I$38=Calculations!$O$6,IF('B. WasteTracking'!$J$38=Calculations!$O$6,(I584+J584)/H584*100,(I584/H584*100)+J584),IF('B. WasteTracking'!$J$38=Calculations!$O$6,I584+(J584/H584*100),I584+J584)))</f>
        <v/>
      </c>
      <c r="L584" s="620" t="str">
        <f t="shared" si="16"/>
        <v/>
      </c>
      <c r="M584" s="621"/>
    </row>
    <row r="585" spans="1:13" x14ac:dyDescent="0.35">
      <c r="A585" s="568"/>
      <c r="B585" s="328"/>
      <c r="C585" s="329"/>
      <c r="D585" s="334"/>
      <c r="E585" s="618"/>
      <c r="F585" s="619"/>
      <c r="G585" s="288"/>
      <c r="H585" s="332"/>
      <c r="I585" s="518"/>
      <c r="J585" s="518"/>
      <c r="K585" s="493" t="str">
        <f>IF(H585="","",IF($I$38=Calculations!$O$6,IF('B. WasteTracking'!$J$38=Calculations!$O$6,(I585+J585)/H585*100,(I585/H585*100)+J585),IF('B. WasteTracking'!$J$38=Calculations!$O$6,I585+(J585/H585*100),I585+J585)))</f>
        <v/>
      </c>
      <c r="L585" s="620" t="str">
        <f t="shared" si="16"/>
        <v/>
      </c>
      <c r="M585" s="621"/>
    </row>
    <row r="586" spans="1:13" x14ac:dyDescent="0.35">
      <c r="A586" s="547"/>
      <c r="B586" s="330"/>
      <c r="C586" s="331"/>
      <c r="D586" s="334"/>
      <c r="E586" s="616"/>
      <c r="F586" s="617"/>
      <c r="G586" s="250"/>
      <c r="H586" s="548"/>
      <c r="I586" s="545"/>
      <c r="J586" s="545"/>
      <c r="K586" s="493" t="str">
        <f>IF(H586="","",IF($I$38=Calculations!$O$6,IF('B. WasteTracking'!$J$38=Calculations!$O$6,(I586+J586)/H586*100,(I586/H586*100)+J586),IF('B. WasteTracking'!$J$38=Calculations!$O$6,I586+(J586/H586*100),I586+J586)))</f>
        <v/>
      </c>
      <c r="L586" s="620" t="str">
        <f t="shared" si="16"/>
        <v/>
      </c>
      <c r="M586" s="621"/>
    </row>
    <row r="587" spans="1:13" x14ac:dyDescent="0.35">
      <c r="A587" s="568"/>
      <c r="B587" s="328"/>
      <c r="C587" s="329"/>
      <c r="D587" s="334"/>
      <c r="E587" s="618"/>
      <c r="F587" s="619"/>
      <c r="G587" s="288"/>
      <c r="H587" s="332"/>
      <c r="I587" s="518"/>
      <c r="J587" s="518"/>
      <c r="K587" s="493" t="str">
        <f>IF(H587="","",IF($I$38=Calculations!$O$6,IF('B. WasteTracking'!$J$38=Calculations!$O$6,(I587+J587)/H587*100,(I587/H587*100)+J587),IF('B. WasteTracking'!$J$38=Calculations!$O$6,I587+(J587/H587*100),I587+J587)))</f>
        <v/>
      </c>
      <c r="L587" s="620" t="str">
        <f t="shared" si="16"/>
        <v/>
      </c>
      <c r="M587" s="621"/>
    </row>
    <row r="588" spans="1:13" x14ac:dyDescent="0.35">
      <c r="A588" s="547"/>
      <c r="B588" s="330"/>
      <c r="C588" s="331"/>
      <c r="D588" s="334"/>
      <c r="E588" s="616"/>
      <c r="F588" s="617"/>
      <c r="G588" s="250"/>
      <c r="H588" s="548"/>
      <c r="I588" s="545"/>
      <c r="J588" s="545"/>
      <c r="K588" s="493" t="str">
        <f>IF(H588="","",IF($I$38=Calculations!$O$6,IF('B. WasteTracking'!$J$38=Calculations!$O$6,(I588+J588)/H588*100,(I588/H588*100)+J588),IF('B. WasteTracking'!$J$38=Calculations!$O$6,I588+(J588/H588*100),I588+J588)))</f>
        <v/>
      </c>
      <c r="L588" s="620" t="str">
        <f t="shared" si="16"/>
        <v/>
      </c>
      <c r="M588" s="621"/>
    </row>
    <row r="589" spans="1:13" x14ac:dyDescent="0.35">
      <c r="A589" s="568"/>
      <c r="B589" s="328"/>
      <c r="C589" s="329"/>
      <c r="D589" s="334"/>
      <c r="E589" s="618"/>
      <c r="F589" s="619"/>
      <c r="G589" s="288"/>
      <c r="H589" s="332"/>
      <c r="I589" s="518"/>
      <c r="J589" s="518"/>
      <c r="K589" s="493" t="str">
        <f>IF(H589="","",IF($I$38=Calculations!$O$6,IF('B. WasteTracking'!$J$38=Calculations!$O$6,(I589+J589)/H589*100,(I589/H589*100)+J589),IF('B. WasteTracking'!$J$38=Calculations!$O$6,I589+(J589/H589*100),I589+J589)))</f>
        <v/>
      </c>
      <c r="L589" s="620" t="str">
        <f t="shared" si="16"/>
        <v/>
      </c>
      <c r="M589" s="621"/>
    </row>
    <row r="590" spans="1:13" x14ac:dyDescent="0.35">
      <c r="A590" s="547"/>
      <c r="B590" s="330"/>
      <c r="C590" s="331"/>
      <c r="D590" s="334"/>
      <c r="E590" s="616"/>
      <c r="F590" s="617"/>
      <c r="G590" s="250"/>
      <c r="H590" s="548"/>
      <c r="I590" s="545"/>
      <c r="J590" s="545"/>
      <c r="K590" s="493" t="str">
        <f>IF(H590="","",IF($I$38=Calculations!$O$6,IF('B. WasteTracking'!$J$38=Calculations!$O$6,(I590+J590)/H590*100,(I590/H590*100)+J590),IF('B. WasteTracking'!$J$38=Calculations!$O$6,I590+(J590/H590*100),I590+J590)))</f>
        <v/>
      </c>
      <c r="L590" s="620" t="str">
        <f t="shared" si="16"/>
        <v/>
      </c>
      <c r="M590" s="621"/>
    </row>
    <row r="591" spans="1:13" x14ac:dyDescent="0.35">
      <c r="A591" s="568"/>
      <c r="B591" s="328"/>
      <c r="C591" s="329"/>
      <c r="D591" s="334"/>
      <c r="E591" s="618"/>
      <c r="F591" s="619"/>
      <c r="G591" s="288"/>
      <c r="H591" s="332"/>
      <c r="I591" s="518"/>
      <c r="J591" s="518"/>
      <c r="K591" s="493" t="str">
        <f>IF(H591="","",IF($I$38=Calculations!$O$6,IF('B. WasteTracking'!$J$38=Calculations!$O$6,(I591+J591)/H591*100,(I591/H591*100)+J591),IF('B. WasteTracking'!$J$38=Calculations!$O$6,I591+(J591/H591*100),I591+J591)))</f>
        <v/>
      </c>
      <c r="L591" s="624" t="str">
        <f t="shared" si="16"/>
        <v/>
      </c>
      <c r="M591" s="655"/>
    </row>
    <row r="592" spans="1:13" x14ac:dyDescent="0.35">
      <c r="A592" s="547"/>
      <c r="B592" s="330"/>
      <c r="C592" s="331"/>
      <c r="D592" s="334"/>
      <c r="E592" s="616"/>
      <c r="F592" s="617"/>
      <c r="G592" s="250"/>
      <c r="H592" s="548"/>
      <c r="I592" s="545"/>
      <c r="J592" s="545"/>
      <c r="K592" s="493" t="str">
        <f>IF(H592="","",IF($I$38=Calculations!$O$6,IF('B. WasteTracking'!$J$38=Calculations!$O$6,(I592+J592)/H592*100,(I592/H592*100)+J592),IF('B. WasteTracking'!$J$38=Calculations!$O$6,I592+(J592/H592*100),I592+J592)))</f>
        <v/>
      </c>
      <c r="L592" s="620" t="str">
        <f t="shared" si="16"/>
        <v/>
      </c>
      <c r="M592" s="621"/>
    </row>
    <row r="593" spans="1:13" x14ac:dyDescent="0.35">
      <c r="A593" s="568"/>
      <c r="B593" s="328"/>
      <c r="C593" s="329"/>
      <c r="D593" s="334"/>
      <c r="E593" s="618"/>
      <c r="F593" s="619"/>
      <c r="G593" s="288"/>
      <c r="H593" s="332"/>
      <c r="I593" s="518"/>
      <c r="J593" s="518"/>
      <c r="K593" s="493" t="str">
        <f>IF(H593="","",IF($I$38=Calculations!$O$6,IF('B. WasteTracking'!$J$38=Calculations!$O$6,(I593+J593)/H593*100,(I593/H593*100)+J593),IF('B. WasteTracking'!$J$38=Calculations!$O$6,I593+(J593/H593*100),I593+J593)))</f>
        <v/>
      </c>
      <c r="L593" s="620" t="str">
        <f t="shared" si="16"/>
        <v/>
      </c>
      <c r="M593" s="621"/>
    </row>
    <row r="594" spans="1:13" ht="15" thickBot="1" x14ac:dyDescent="0.4">
      <c r="A594" s="547"/>
      <c r="B594" s="330"/>
      <c r="C594" s="331"/>
      <c r="D594" s="550"/>
      <c r="E594" s="616"/>
      <c r="F594" s="617"/>
      <c r="G594" s="250"/>
      <c r="H594" s="548"/>
      <c r="I594" s="545"/>
      <c r="J594" s="545"/>
      <c r="K594" s="493" t="str">
        <f>IF(H594="","",IF($I$38=Calculations!$O$6,IF('B. WasteTracking'!$J$38=Calculations!$O$6,(I594+J594)/H594*100,(I594/H594*100)+J594),IF('B. WasteTracking'!$J$38=Calculations!$O$6,I594+(J594/H594*100),I594+J594)))</f>
        <v/>
      </c>
      <c r="L594" s="625" t="str">
        <f t="shared" si="16"/>
        <v/>
      </c>
      <c r="M594" s="626"/>
    </row>
    <row r="595" spans="1:13" ht="21" x14ac:dyDescent="0.35">
      <c r="A595" s="541" t="s">
        <v>369</v>
      </c>
      <c r="B595" s="468"/>
      <c r="C595" s="468"/>
      <c r="D595" s="468"/>
      <c r="E595" s="469"/>
      <c r="F595" s="469"/>
      <c r="G595" s="468"/>
      <c r="H595" s="469"/>
      <c r="I595" s="469"/>
      <c r="J595" s="469"/>
      <c r="K595" s="469"/>
      <c r="L595" s="469"/>
      <c r="M595" s="470"/>
    </row>
    <row r="596" spans="1:13" ht="15.5" x14ac:dyDescent="0.35">
      <c r="A596" s="542" t="s">
        <v>347</v>
      </c>
      <c r="B596" s="471"/>
      <c r="C596" s="471"/>
      <c r="D596" s="471"/>
      <c r="E596" s="471"/>
      <c r="F596" s="471"/>
      <c r="G596" s="471"/>
      <c r="H596" s="471"/>
      <c r="I596" s="471"/>
      <c r="J596" s="471"/>
      <c r="K596" s="471"/>
      <c r="L596" s="471"/>
      <c r="M596" s="472"/>
    </row>
    <row r="597" spans="1:13" ht="15" x14ac:dyDescent="0.35">
      <c r="A597" s="543" t="s">
        <v>365</v>
      </c>
      <c r="B597" s="473" t="s">
        <v>34</v>
      </c>
      <c r="C597" s="474"/>
      <c r="D597" s="475"/>
      <c r="E597" s="644" t="s">
        <v>297</v>
      </c>
      <c r="F597" s="645"/>
      <c r="G597" s="43" t="s">
        <v>364</v>
      </c>
      <c r="H597" s="476" t="s">
        <v>292</v>
      </c>
      <c r="I597" s="477" t="s">
        <v>35</v>
      </c>
      <c r="J597" s="478"/>
      <c r="K597" s="479"/>
      <c r="L597" s="622" t="s">
        <v>292</v>
      </c>
      <c r="M597" s="623"/>
    </row>
    <row r="598" spans="1:13" ht="15.5" x14ac:dyDescent="0.35">
      <c r="A598" s="544"/>
      <c r="B598" s="481"/>
      <c r="C598" s="482"/>
      <c r="D598" s="480"/>
      <c r="E598" s="481"/>
      <c r="F598" s="483"/>
      <c r="G598" s="484"/>
      <c r="H598" s="484" t="s">
        <v>293</v>
      </c>
      <c r="I598" s="485" t="s">
        <v>298</v>
      </c>
      <c r="J598" s="485" t="s">
        <v>7</v>
      </c>
      <c r="K598" s="486" t="s">
        <v>10</v>
      </c>
      <c r="L598" s="637" t="s">
        <v>294</v>
      </c>
      <c r="M598" s="638"/>
    </row>
    <row r="599" spans="1:13" x14ac:dyDescent="0.35">
      <c r="A599" s="560"/>
      <c r="B599" s="561" t="s">
        <v>76</v>
      </c>
      <c r="C599" s="562" t="s">
        <v>387</v>
      </c>
      <c r="D599" s="562" t="s">
        <v>77</v>
      </c>
      <c r="E599" s="563" t="s">
        <v>21</v>
      </c>
      <c r="F599" s="564"/>
      <c r="G599" s="565" t="s">
        <v>367</v>
      </c>
      <c r="H599" s="566" t="str">
        <f>H566</f>
        <v>(KG)</v>
      </c>
      <c r="I599" s="566" t="str">
        <f>I566</f>
        <v>(%)</v>
      </c>
      <c r="J599" s="566" t="str">
        <f>J566</f>
        <v>(%)</v>
      </c>
      <c r="K599" s="566" t="s">
        <v>22</v>
      </c>
      <c r="L599" s="565" t="str">
        <f>H599</f>
        <v>(KG)</v>
      </c>
      <c r="M599" s="567"/>
    </row>
    <row r="600" spans="1:13" x14ac:dyDescent="0.35">
      <c r="A600" s="568"/>
      <c r="B600" s="328"/>
      <c r="C600" s="329"/>
      <c r="D600" s="333"/>
      <c r="E600" s="618"/>
      <c r="F600" s="619"/>
      <c r="G600" s="288"/>
      <c r="H600" s="332"/>
      <c r="I600" s="518"/>
      <c r="J600" s="518"/>
      <c r="K600" s="493" t="str">
        <f>IF(H600="","",IF($I$38=Calculations!$O$6,IF('B. WasteTracking'!$J$38=Calculations!$O$6,(I600+J600)/H600*100,(I600/H600*100)+J600),IF('B. WasteTracking'!$J$38=Calculations!$O$6,I600+(J600/H600*100),I600+J600)))</f>
        <v/>
      </c>
      <c r="L600" s="624" t="str">
        <f t="shared" ref="L600:L627" si="17">IF($H600="","", K600*H600/100)</f>
        <v/>
      </c>
      <c r="M600" s="621"/>
    </row>
    <row r="601" spans="1:13" x14ac:dyDescent="0.35">
      <c r="A601" s="547"/>
      <c r="B601" s="330"/>
      <c r="C601" s="331"/>
      <c r="D601" s="334"/>
      <c r="E601" s="616"/>
      <c r="F601" s="617"/>
      <c r="G601" s="250"/>
      <c r="H601" s="548"/>
      <c r="I601" s="545"/>
      <c r="J601" s="545"/>
      <c r="K601" s="493" t="str">
        <f>IF(H601="","",IF($I$38=Calculations!$O$6,IF('B. WasteTracking'!$J$38=Calculations!$O$6,(I601+J601)/H601*100,(I601/H601*100)+J601),IF('B. WasteTracking'!$J$38=Calculations!$O$6,I601+(J601/H601*100),I601+J601)))</f>
        <v/>
      </c>
      <c r="L601" s="620" t="str">
        <f t="shared" si="17"/>
        <v/>
      </c>
      <c r="M601" s="621"/>
    </row>
    <row r="602" spans="1:13" x14ac:dyDescent="0.35">
      <c r="A602" s="568"/>
      <c r="B602" s="328"/>
      <c r="C602" s="329"/>
      <c r="D602" s="549"/>
      <c r="E602" s="618"/>
      <c r="F602" s="619"/>
      <c r="G602" s="288"/>
      <c r="H602" s="332"/>
      <c r="I602" s="518"/>
      <c r="J602" s="518"/>
      <c r="K602" s="493" t="str">
        <f>IF(H602="","",IF($I$38=Calculations!$O$6,IF('B. WasteTracking'!$J$38=Calculations!$O$6,(I602+J602)/H602*100,(I602/H602*100)+J602),IF('B. WasteTracking'!$J$38=Calculations!$O$6,I602+(J602/H602*100),I602+J602)))</f>
        <v/>
      </c>
      <c r="L602" s="620" t="str">
        <f t="shared" si="17"/>
        <v/>
      </c>
      <c r="M602" s="621"/>
    </row>
    <row r="603" spans="1:13" x14ac:dyDescent="0.35">
      <c r="A603" s="547"/>
      <c r="B603" s="330"/>
      <c r="C603" s="331"/>
      <c r="D603" s="334"/>
      <c r="E603" s="616"/>
      <c r="F603" s="617"/>
      <c r="G603" s="250"/>
      <c r="H603" s="548"/>
      <c r="I603" s="545"/>
      <c r="J603" s="545"/>
      <c r="K603" s="493" t="str">
        <f>IF(H603="","",IF($I$38=Calculations!$O$6,IF('B. WasteTracking'!$J$38=Calculations!$O$6,(I603+J603)/H603*100,(I603/H603*100)+J603),IF('B. WasteTracking'!$J$38=Calculations!$O$6,I603+(J603/H603*100),I603+J603)))</f>
        <v/>
      </c>
      <c r="L603" s="620" t="str">
        <f t="shared" si="17"/>
        <v/>
      </c>
      <c r="M603" s="621"/>
    </row>
    <row r="604" spans="1:13" x14ac:dyDescent="0.35">
      <c r="A604" s="568"/>
      <c r="B604" s="328"/>
      <c r="C604" s="329"/>
      <c r="D604" s="334"/>
      <c r="E604" s="618"/>
      <c r="F604" s="619"/>
      <c r="G604" s="288"/>
      <c r="H604" s="332"/>
      <c r="I604" s="518"/>
      <c r="J604" s="518"/>
      <c r="K604" s="493" t="str">
        <f>IF(H604="","",IF($I$38=Calculations!$O$6,IF('B. WasteTracking'!$J$38=Calculations!$O$6,(I604+J604)/H604*100,(I604/H604*100)+J604),IF('B. WasteTracking'!$J$38=Calculations!$O$6,I604+(J604/H604*100),I604+J604)))</f>
        <v/>
      </c>
      <c r="L604" s="620" t="str">
        <f t="shared" si="17"/>
        <v/>
      </c>
      <c r="M604" s="621"/>
    </row>
    <row r="605" spans="1:13" x14ac:dyDescent="0.35">
      <c r="A605" s="547"/>
      <c r="B605" s="330"/>
      <c r="C605" s="331"/>
      <c r="D605" s="334"/>
      <c r="E605" s="616"/>
      <c r="F605" s="617"/>
      <c r="G605" s="250"/>
      <c r="H605" s="548"/>
      <c r="I605" s="545"/>
      <c r="J605" s="545"/>
      <c r="K605" s="493" t="str">
        <f>IF(H605="","",IF($I$38=Calculations!$O$6,IF('B. WasteTracking'!$J$38=Calculations!$O$6,(I605+J605)/H605*100,(I605/H605*100)+J605),IF('B. WasteTracking'!$J$38=Calculations!$O$6,I605+(J605/H605*100),I605+J605)))</f>
        <v/>
      </c>
      <c r="L605" s="620" t="str">
        <f t="shared" si="17"/>
        <v/>
      </c>
      <c r="M605" s="621"/>
    </row>
    <row r="606" spans="1:13" x14ac:dyDescent="0.35">
      <c r="A606" s="568"/>
      <c r="B606" s="328"/>
      <c r="C606" s="329"/>
      <c r="D606" s="334"/>
      <c r="E606" s="618"/>
      <c r="F606" s="619"/>
      <c r="G606" s="288"/>
      <c r="H606" s="332"/>
      <c r="I606" s="518"/>
      <c r="J606" s="518"/>
      <c r="K606" s="493" t="str">
        <f>IF(H606="","",IF($I$38=Calculations!$O$6,IF('B. WasteTracking'!$J$38=Calculations!$O$6,(I606+J606)/H606*100,(I606/H606*100)+J606),IF('B. WasteTracking'!$J$38=Calculations!$O$6,I606+(J606/H606*100),I606+J606)))</f>
        <v/>
      </c>
      <c r="L606" s="620" t="str">
        <f t="shared" si="17"/>
        <v/>
      </c>
      <c r="M606" s="621"/>
    </row>
    <row r="607" spans="1:13" x14ac:dyDescent="0.35">
      <c r="A607" s="547"/>
      <c r="B607" s="330"/>
      <c r="C607" s="331"/>
      <c r="D607" s="334"/>
      <c r="E607" s="616"/>
      <c r="F607" s="617"/>
      <c r="G607" s="250"/>
      <c r="H607" s="548"/>
      <c r="I607" s="545"/>
      <c r="J607" s="545"/>
      <c r="K607" s="493" t="str">
        <f>IF(H607="","",IF($I$38=Calculations!$O$6,IF('B. WasteTracking'!$J$38=Calculations!$O$6,(I607+J607)/H607*100,(I607/H607*100)+J607),IF('B. WasteTracking'!$J$38=Calculations!$O$6,I607+(J607/H607*100),I607+J607)))</f>
        <v/>
      </c>
      <c r="L607" s="620" t="str">
        <f t="shared" si="17"/>
        <v/>
      </c>
      <c r="M607" s="621"/>
    </row>
    <row r="608" spans="1:13" x14ac:dyDescent="0.35">
      <c r="A608" s="568"/>
      <c r="B608" s="328"/>
      <c r="C608" s="329"/>
      <c r="D608" s="334"/>
      <c r="E608" s="618"/>
      <c r="F608" s="619"/>
      <c r="G608" s="288"/>
      <c r="H608" s="332"/>
      <c r="I608" s="518"/>
      <c r="J608" s="518"/>
      <c r="K608" s="493" t="str">
        <f>IF(H608="","",IF($I$38=Calculations!$O$6,IF('B. WasteTracking'!$J$38=Calculations!$O$6,(I608+J608)/H608*100,(I608/H608*100)+J608),IF('B. WasteTracking'!$J$38=Calculations!$O$6,I608+(J608/H608*100),I608+J608)))</f>
        <v/>
      </c>
      <c r="L608" s="620" t="str">
        <f t="shared" si="17"/>
        <v/>
      </c>
      <c r="M608" s="621"/>
    </row>
    <row r="609" spans="1:13" x14ac:dyDescent="0.35">
      <c r="A609" s="547"/>
      <c r="B609" s="330"/>
      <c r="C609" s="331"/>
      <c r="D609" s="334"/>
      <c r="E609" s="616"/>
      <c r="F609" s="617"/>
      <c r="G609" s="250"/>
      <c r="H609" s="548"/>
      <c r="I609" s="545"/>
      <c r="J609" s="545"/>
      <c r="K609" s="493" t="str">
        <f>IF(H609="","",IF($I$38=Calculations!$O$6,IF('B. WasteTracking'!$J$38=Calculations!$O$6,(I609+J609)/H609*100,(I609/H609*100)+J609),IF('B. WasteTracking'!$J$38=Calculations!$O$6,I609+(J609/H609*100),I609+J609)))</f>
        <v/>
      </c>
      <c r="L609" s="620" t="str">
        <f t="shared" si="17"/>
        <v/>
      </c>
      <c r="M609" s="621"/>
    </row>
    <row r="610" spans="1:13" x14ac:dyDescent="0.35">
      <c r="A610" s="568"/>
      <c r="B610" s="328"/>
      <c r="C610" s="329"/>
      <c r="D610" s="334"/>
      <c r="E610" s="618"/>
      <c r="F610" s="619"/>
      <c r="G610" s="288"/>
      <c r="H610" s="332"/>
      <c r="I610" s="518"/>
      <c r="J610" s="518"/>
      <c r="K610" s="493" t="str">
        <f>IF(H610="","",IF($I$38=Calculations!$O$6,IF('B. WasteTracking'!$J$38=Calculations!$O$6,(I610+J610)/H610*100,(I610/H610*100)+J610),IF('B. WasteTracking'!$J$38=Calculations!$O$6,I610+(J610/H610*100),I610+J610)))</f>
        <v/>
      </c>
      <c r="L610" s="620" t="str">
        <f t="shared" si="17"/>
        <v/>
      </c>
      <c r="M610" s="621"/>
    </row>
    <row r="611" spans="1:13" x14ac:dyDescent="0.35">
      <c r="A611" s="547"/>
      <c r="B611" s="330"/>
      <c r="C611" s="331"/>
      <c r="D611" s="334"/>
      <c r="E611" s="616"/>
      <c r="F611" s="617"/>
      <c r="G611" s="250"/>
      <c r="H611" s="548"/>
      <c r="I611" s="545"/>
      <c r="J611" s="545"/>
      <c r="K611" s="493" t="str">
        <f>IF(H611="","",IF($I$38=Calculations!$O$6,IF('B. WasteTracking'!$J$38=Calculations!$O$6,(I611+J611)/H611*100,(I611/H611*100)+J611),IF('B. WasteTracking'!$J$38=Calculations!$O$6,I611+(J611/H611*100),I611+J611)))</f>
        <v/>
      </c>
      <c r="L611" s="620" t="str">
        <f t="shared" si="17"/>
        <v/>
      </c>
      <c r="M611" s="621"/>
    </row>
    <row r="612" spans="1:13" x14ac:dyDescent="0.35">
      <c r="A612" s="568"/>
      <c r="B612" s="328"/>
      <c r="C612" s="329"/>
      <c r="D612" s="334"/>
      <c r="E612" s="618"/>
      <c r="F612" s="619"/>
      <c r="G612" s="288"/>
      <c r="H612" s="332"/>
      <c r="I612" s="518"/>
      <c r="J612" s="518"/>
      <c r="K612" s="493" t="str">
        <f>IF(H612="","",IF($I$38=Calculations!$O$6,IF('B. WasteTracking'!$J$38=Calculations!$O$6,(I612+J612)/H612*100,(I612/H612*100)+J612),IF('B. WasteTracking'!$J$38=Calculations!$O$6,I612+(J612/H612*100),I612+J612)))</f>
        <v/>
      </c>
      <c r="L612" s="620" t="str">
        <f t="shared" si="17"/>
        <v/>
      </c>
      <c r="M612" s="621"/>
    </row>
    <row r="613" spans="1:13" x14ac:dyDescent="0.35">
      <c r="A613" s="547"/>
      <c r="B613" s="330"/>
      <c r="C613" s="331"/>
      <c r="D613" s="334"/>
      <c r="E613" s="616"/>
      <c r="F613" s="617"/>
      <c r="G613" s="250"/>
      <c r="H613" s="548"/>
      <c r="I613" s="545"/>
      <c r="J613" s="545"/>
      <c r="K613" s="493" t="str">
        <f>IF(H613="","",IF($I$38=Calculations!$O$6,IF('B. WasteTracking'!$J$38=Calculations!$O$6,(I613+J613)/H613*100,(I613/H613*100)+J613),IF('B. WasteTracking'!$J$38=Calculations!$O$6,I613+(J613/H613*100),I613+J613)))</f>
        <v/>
      </c>
      <c r="L613" s="620" t="str">
        <f t="shared" si="17"/>
        <v/>
      </c>
      <c r="M613" s="621"/>
    </row>
    <row r="614" spans="1:13" x14ac:dyDescent="0.35">
      <c r="A614" s="568"/>
      <c r="B614" s="328"/>
      <c r="C614" s="329"/>
      <c r="D614" s="334"/>
      <c r="E614" s="618"/>
      <c r="F614" s="619"/>
      <c r="G614" s="288"/>
      <c r="H614" s="332"/>
      <c r="I614" s="518"/>
      <c r="J614" s="518"/>
      <c r="K614" s="493" t="str">
        <f>IF(H614="","",IF($I$38=Calculations!$O$6,IF('B. WasteTracking'!$J$38=Calculations!$O$6,(I614+J614)/H614*100,(I614/H614*100)+J614),IF('B. WasteTracking'!$J$38=Calculations!$O$6,I614+(J614/H614*100),I614+J614)))</f>
        <v/>
      </c>
      <c r="L614" s="620" t="str">
        <f t="shared" si="17"/>
        <v/>
      </c>
      <c r="M614" s="621"/>
    </row>
    <row r="615" spans="1:13" x14ac:dyDescent="0.35">
      <c r="A615" s="547"/>
      <c r="B615" s="330"/>
      <c r="C615" s="331"/>
      <c r="D615" s="334"/>
      <c r="E615" s="616"/>
      <c r="F615" s="617"/>
      <c r="G615" s="250"/>
      <c r="H615" s="548"/>
      <c r="I615" s="545"/>
      <c r="J615" s="545"/>
      <c r="K615" s="493" t="str">
        <f>IF(H615="","",IF($I$38=Calculations!$O$6,IF('B. WasteTracking'!$J$38=Calculations!$O$6,(I615+J615)/H615*100,(I615/H615*100)+J615),IF('B. WasteTracking'!$J$38=Calculations!$O$6,I615+(J615/H615*100),I615+J615)))</f>
        <v/>
      </c>
      <c r="L615" s="620" t="str">
        <f t="shared" si="17"/>
        <v/>
      </c>
      <c r="M615" s="621"/>
    </row>
    <row r="616" spans="1:13" x14ac:dyDescent="0.35">
      <c r="A616" s="568"/>
      <c r="B616" s="328"/>
      <c r="C616" s="329"/>
      <c r="D616" s="334"/>
      <c r="E616" s="618"/>
      <c r="F616" s="619"/>
      <c r="G616" s="288"/>
      <c r="H616" s="332"/>
      <c r="I616" s="518"/>
      <c r="J616" s="518"/>
      <c r="K616" s="493" t="str">
        <f>IF(H616="","",IF($I$38=Calculations!$O$6,IF('B. WasteTracking'!$J$38=Calculations!$O$6,(I616+J616)/H616*100,(I616/H616*100)+J616),IF('B. WasteTracking'!$J$38=Calculations!$O$6,I616+(J616/H616*100),I616+J616)))</f>
        <v/>
      </c>
      <c r="L616" s="620" t="str">
        <f t="shared" si="17"/>
        <v/>
      </c>
      <c r="M616" s="621"/>
    </row>
    <row r="617" spans="1:13" x14ac:dyDescent="0.35">
      <c r="A617" s="547"/>
      <c r="B617" s="330"/>
      <c r="C617" s="331"/>
      <c r="D617" s="334"/>
      <c r="E617" s="616"/>
      <c r="F617" s="617"/>
      <c r="G617" s="250"/>
      <c r="H617" s="548"/>
      <c r="I617" s="545"/>
      <c r="J617" s="545"/>
      <c r="K617" s="493" t="str">
        <f>IF(H617="","",IF($I$38=Calculations!$O$6,IF('B. WasteTracking'!$J$38=Calculations!$O$6,(I617+J617)/H617*100,(I617/H617*100)+J617),IF('B. WasteTracking'!$J$38=Calculations!$O$6,I617+(J617/H617*100),I617+J617)))</f>
        <v/>
      </c>
      <c r="L617" s="620" t="str">
        <f t="shared" si="17"/>
        <v/>
      </c>
      <c r="M617" s="621"/>
    </row>
    <row r="618" spans="1:13" x14ac:dyDescent="0.35">
      <c r="A618" s="568"/>
      <c r="B618" s="328"/>
      <c r="C618" s="329"/>
      <c r="D618" s="334"/>
      <c r="E618" s="618"/>
      <c r="F618" s="619"/>
      <c r="G618" s="288"/>
      <c r="H618" s="332"/>
      <c r="I618" s="518"/>
      <c r="J618" s="518"/>
      <c r="K618" s="493" t="str">
        <f>IF(H618="","",IF($I$38=Calculations!$O$6,IF('B. WasteTracking'!$J$38=Calculations!$O$6,(I618+J618)/H618*100,(I618/H618*100)+J618),IF('B. WasteTracking'!$J$38=Calculations!$O$6,I618+(J618/H618*100),I618+J618)))</f>
        <v/>
      </c>
      <c r="L618" s="620" t="str">
        <f t="shared" si="17"/>
        <v/>
      </c>
      <c r="M618" s="621"/>
    </row>
    <row r="619" spans="1:13" x14ac:dyDescent="0.35">
      <c r="A619" s="547"/>
      <c r="B619" s="330"/>
      <c r="C619" s="331"/>
      <c r="D619" s="334"/>
      <c r="E619" s="616"/>
      <c r="F619" s="617"/>
      <c r="G619" s="250"/>
      <c r="H619" s="548"/>
      <c r="I619" s="545"/>
      <c r="J619" s="545"/>
      <c r="K619" s="493" t="str">
        <f>IF(H619="","",IF($I$38=Calculations!$O$6,IF('B. WasteTracking'!$J$38=Calculations!$O$6,(I619+J619)/H619*100,(I619/H619*100)+J619),IF('B. WasteTracking'!$J$38=Calculations!$O$6,I619+(J619/H619*100),I619+J619)))</f>
        <v/>
      </c>
      <c r="L619" s="620" t="str">
        <f t="shared" si="17"/>
        <v/>
      </c>
      <c r="M619" s="621"/>
    </row>
    <row r="620" spans="1:13" x14ac:dyDescent="0.35">
      <c r="A620" s="568"/>
      <c r="B620" s="328"/>
      <c r="C620" s="329"/>
      <c r="D620" s="334"/>
      <c r="E620" s="618"/>
      <c r="F620" s="619"/>
      <c r="G620" s="288"/>
      <c r="H620" s="332"/>
      <c r="I620" s="518"/>
      <c r="J620" s="518"/>
      <c r="K620" s="493" t="str">
        <f>IF(H620="","",IF($I$38=Calculations!$O$6,IF('B. WasteTracking'!$J$38=Calculations!$O$6,(I620+J620)/H620*100,(I620/H620*100)+J620),IF('B. WasteTracking'!$J$38=Calculations!$O$6,I620+(J620/H620*100),I620+J620)))</f>
        <v/>
      </c>
      <c r="L620" s="620" t="str">
        <f t="shared" si="17"/>
        <v/>
      </c>
      <c r="M620" s="621"/>
    </row>
    <row r="621" spans="1:13" x14ac:dyDescent="0.35">
      <c r="A621" s="547"/>
      <c r="B621" s="330"/>
      <c r="C621" s="331"/>
      <c r="D621" s="334"/>
      <c r="E621" s="616"/>
      <c r="F621" s="617"/>
      <c r="G621" s="250"/>
      <c r="H621" s="548"/>
      <c r="I621" s="545"/>
      <c r="J621" s="545"/>
      <c r="K621" s="493" t="str">
        <f>IF(H621="","",IF($I$38=Calculations!$O$6,IF('B. WasteTracking'!$J$38=Calculations!$O$6,(I621+J621)/H621*100,(I621/H621*100)+J621),IF('B. WasteTracking'!$J$38=Calculations!$O$6,I621+(J621/H621*100),I621+J621)))</f>
        <v/>
      </c>
      <c r="L621" s="620" t="str">
        <f t="shared" si="17"/>
        <v/>
      </c>
      <c r="M621" s="621"/>
    </row>
    <row r="622" spans="1:13" x14ac:dyDescent="0.35">
      <c r="A622" s="568"/>
      <c r="B622" s="328"/>
      <c r="C622" s="329"/>
      <c r="D622" s="334"/>
      <c r="E622" s="618"/>
      <c r="F622" s="619"/>
      <c r="G622" s="288"/>
      <c r="H622" s="332"/>
      <c r="I622" s="518"/>
      <c r="J622" s="518"/>
      <c r="K622" s="493" t="str">
        <f>IF(H622="","",IF($I$38=Calculations!$O$6,IF('B. WasteTracking'!$J$38=Calculations!$O$6,(I622+J622)/H622*100,(I622/H622*100)+J622),IF('B. WasteTracking'!$J$38=Calculations!$O$6,I622+(J622/H622*100),I622+J622)))</f>
        <v/>
      </c>
      <c r="L622" s="620" t="str">
        <f t="shared" si="17"/>
        <v/>
      </c>
      <c r="M622" s="621"/>
    </row>
    <row r="623" spans="1:13" x14ac:dyDescent="0.35">
      <c r="A623" s="547"/>
      <c r="B623" s="330"/>
      <c r="C623" s="331"/>
      <c r="D623" s="334"/>
      <c r="E623" s="616"/>
      <c r="F623" s="617"/>
      <c r="G623" s="250"/>
      <c r="H623" s="548"/>
      <c r="I623" s="545"/>
      <c r="J623" s="545"/>
      <c r="K623" s="493" t="str">
        <f>IF(H623="","",IF($I$38=Calculations!$O$6,IF('B. WasteTracking'!$J$38=Calculations!$O$6,(I623+J623)/H623*100,(I623/H623*100)+J623),IF('B. WasteTracking'!$J$38=Calculations!$O$6,I623+(J623/H623*100),I623+J623)))</f>
        <v/>
      </c>
      <c r="L623" s="620" t="str">
        <f t="shared" si="17"/>
        <v/>
      </c>
      <c r="M623" s="621"/>
    </row>
    <row r="624" spans="1:13" x14ac:dyDescent="0.35">
      <c r="A624" s="568"/>
      <c r="B624" s="328"/>
      <c r="C624" s="329"/>
      <c r="D624" s="334"/>
      <c r="E624" s="618"/>
      <c r="F624" s="619"/>
      <c r="G624" s="288"/>
      <c r="H624" s="332"/>
      <c r="I624" s="518"/>
      <c r="J624" s="518"/>
      <c r="K624" s="493" t="str">
        <f>IF(H624="","",IF($I$38=Calculations!$O$6,IF('B. WasteTracking'!$J$38=Calculations!$O$6,(I624+J624)/H624*100,(I624/H624*100)+J624),IF('B. WasteTracking'!$J$38=Calculations!$O$6,I624+(J624/H624*100),I624+J624)))</f>
        <v/>
      </c>
      <c r="L624" s="624" t="str">
        <f t="shared" si="17"/>
        <v/>
      </c>
      <c r="M624" s="655"/>
    </row>
    <row r="625" spans="1:13" x14ac:dyDescent="0.35">
      <c r="A625" s="547"/>
      <c r="B625" s="330"/>
      <c r="C625" s="331"/>
      <c r="D625" s="334"/>
      <c r="E625" s="616"/>
      <c r="F625" s="617"/>
      <c r="G625" s="250"/>
      <c r="H625" s="548"/>
      <c r="I625" s="545"/>
      <c r="J625" s="545"/>
      <c r="K625" s="493" t="str">
        <f>IF(H625="","",IF($I$38=Calculations!$O$6,IF('B. WasteTracking'!$J$38=Calculations!$O$6,(I625+J625)/H625*100,(I625/H625*100)+J625),IF('B. WasteTracking'!$J$38=Calculations!$O$6,I625+(J625/H625*100),I625+J625)))</f>
        <v/>
      </c>
      <c r="L625" s="620" t="str">
        <f t="shared" si="17"/>
        <v/>
      </c>
      <c r="M625" s="621"/>
    </row>
    <row r="626" spans="1:13" x14ac:dyDescent="0.35">
      <c r="A626" s="568"/>
      <c r="B626" s="328"/>
      <c r="C626" s="329"/>
      <c r="D626" s="334"/>
      <c r="E626" s="618"/>
      <c r="F626" s="619"/>
      <c r="G626" s="288"/>
      <c r="H626" s="332"/>
      <c r="I626" s="518"/>
      <c r="J626" s="518"/>
      <c r="K626" s="493" t="str">
        <f>IF(H626="","",IF($I$38=Calculations!$O$6,IF('B. WasteTracking'!$J$38=Calculations!$O$6,(I626+J626)/H626*100,(I626/H626*100)+J626),IF('B. WasteTracking'!$J$38=Calculations!$O$6,I626+(J626/H626*100),I626+J626)))</f>
        <v/>
      </c>
      <c r="L626" s="620" t="str">
        <f t="shared" si="17"/>
        <v/>
      </c>
      <c r="M626" s="621"/>
    </row>
    <row r="627" spans="1:13" ht="15" thickBot="1" x14ac:dyDescent="0.4">
      <c r="A627" s="547"/>
      <c r="B627" s="330"/>
      <c r="C627" s="331"/>
      <c r="D627" s="550"/>
      <c r="E627" s="616"/>
      <c r="F627" s="617"/>
      <c r="G627" s="250"/>
      <c r="H627" s="548"/>
      <c r="I627" s="545"/>
      <c r="J627" s="545"/>
      <c r="K627" s="493" t="str">
        <f>IF(H627="","",IF($I$38=Calculations!$O$6,IF('B. WasteTracking'!$J$38=Calculations!$O$6,(I627+J627)/H627*100,(I627/H627*100)+J627),IF('B. WasteTracking'!$J$38=Calculations!$O$6,I627+(J627/H627*100),I627+J627)))</f>
        <v/>
      </c>
      <c r="L627" s="625" t="str">
        <f t="shared" si="17"/>
        <v/>
      </c>
      <c r="M627" s="626"/>
    </row>
    <row r="628" spans="1:13" ht="21" x14ac:dyDescent="0.35">
      <c r="A628" s="541" t="s">
        <v>369</v>
      </c>
      <c r="B628" s="468"/>
      <c r="C628" s="468"/>
      <c r="D628" s="468"/>
      <c r="E628" s="469"/>
      <c r="F628" s="469"/>
      <c r="G628" s="468"/>
      <c r="H628" s="469"/>
      <c r="I628" s="469"/>
      <c r="J628" s="469"/>
      <c r="K628" s="469"/>
      <c r="L628" s="469"/>
      <c r="M628" s="470"/>
    </row>
    <row r="629" spans="1:13" ht="15.5" x14ac:dyDescent="0.35">
      <c r="A629" s="542" t="s">
        <v>347</v>
      </c>
      <c r="B629" s="471"/>
      <c r="C629" s="471"/>
      <c r="D629" s="471"/>
      <c r="E629" s="471"/>
      <c r="F629" s="471"/>
      <c r="G629" s="471"/>
      <c r="H629" s="471"/>
      <c r="I629" s="471"/>
      <c r="J629" s="471"/>
      <c r="K629" s="471"/>
      <c r="L629" s="471"/>
      <c r="M629" s="472"/>
    </row>
    <row r="630" spans="1:13" ht="15" x14ac:dyDescent="0.35">
      <c r="A630" s="543" t="s">
        <v>365</v>
      </c>
      <c r="B630" s="473" t="s">
        <v>34</v>
      </c>
      <c r="C630" s="474"/>
      <c r="D630" s="475"/>
      <c r="E630" s="644" t="s">
        <v>297</v>
      </c>
      <c r="F630" s="645"/>
      <c r="G630" s="43" t="s">
        <v>364</v>
      </c>
      <c r="H630" s="476" t="s">
        <v>292</v>
      </c>
      <c r="I630" s="477" t="s">
        <v>35</v>
      </c>
      <c r="J630" s="478"/>
      <c r="K630" s="479"/>
      <c r="L630" s="622" t="s">
        <v>292</v>
      </c>
      <c r="M630" s="623"/>
    </row>
    <row r="631" spans="1:13" ht="15.5" x14ac:dyDescent="0.35">
      <c r="A631" s="544"/>
      <c r="B631" s="481"/>
      <c r="C631" s="482"/>
      <c r="D631" s="480"/>
      <c r="E631" s="481"/>
      <c r="F631" s="483"/>
      <c r="G631" s="484"/>
      <c r="H631" s="484" t="s">
        <v>293</v>
      </c>
      <c r="I631" s="485" t="s">
        <v>298</v>
      </c>
      <c r="J631" s="485" t="s">
        <v>7</v>
      </c>
      <c r="K631" s="486" t="s">
        <v>10</v>
      </c>
      <c r="L631" s="637" t="s">
        <v>294</v>
      </c>
      <c r="M631" s="638"/>
    </row>
    <row r="632" spans="1:13" x14ac:dyDescent="0.35">
      <c r="A632" s="560"/>
      <c r="B632" s="561" t="s">
        <v>76</v>
      </c>
      <c r="C632" s="562" t="s">
        <v>387</v>
      </c>
      <c r="D632" s="562" t="s">
        <v>77</v>
      </c>
      <c r="E632" s="563" t="s">
        <v>21</v>
      </c>
      <c r="F632" s="564"/>
      <c r="G632" s="565" t="s">
        <v>367</v>
      </c>
      <c r="H632" s="566" t="str">
        <f>H599</f>
        <v>(KG)</v>
      </c>
      <c r="I632" s="566" t="str">
        <f>I599</f>
        <v>(%)</v>
      </c>
      <c r="J632" s="566" t="str">
        <f>J599</f>
        <v>(%)</v>
      </c>
      <c r="K632" s="566" t="s">
        <v>22</v>
      </c>
      <c r="L632" s="565" t="str">
        <f>H632</f>
        <v>(KG)</v>
      </c>
      <c r="M632" s="567"/>
    </row>
    <row r="633" spans="1:13" x14ac:dyDescent="0.35">
      <c r="A633" s="568"/>
      <c r="B633" s="328"/>
      <c r="C633" s="329"/>
      <c r="D633" s="333"/>
      <c r="E633" s="618"/>
      <c r="F633" s="619"/>
      <c r="G633" s="288"/>
      <c r="H633" s="332"/>
      <c r="I633" s="518"/>
      <c r="J633" s="518"/>
      <c r="K633" s="493" t="str">
        <f>IF(H633="","",IF($I$38=Calculations!$O$6,IF('B. WasteTracking'!$J$38=Calculations!$O$6,(I633+J633)/H633*100,(I633/H633*100)+J633),IF('B. WasteTracking'!$J$38=Calculations!$O$6,I633+(J633/H633*100),I633+J633)))</f>
        <v/>
      </c>
      <c r="L633" s="624" t="str">
        <f t="shared" ref="L633:L660" si="18">IF($H633="","", K633*H633/100)</f>
        <v/>
      </c>
      <c r="M633" s="621"/>
    </row>
    <row r="634" spans="1:13" x14ac:dyDescent="0.35">
      <c r="A634" s="547"/>
      <c r="B634" s="330"/>
      <c r="C634" s="331"/>
      <c r="D634" s="334"/>
      <c r="E634" s="616"/>
      <c r="F634" s="617"/>
      <c r="G634" s="250"/>
      <c r="H634" s="548"/>
      <c r="I634" s="545"/>
      <c r="J634" s="545"/>
      <c r="K634" s="493" t="str">
        <f>IF(H634="","",IF($I$38=Calculations!$O$6,IF('B. WasteTracking'!$J$38=Calculations!$O$6,(I634+J634)/H634*100,(I634/H634*100)+J634),IF('B. WasteTracking'!$J$38=Calculations!$O$6,I634+(J634/H634*100),I634+J634)))</f>
        <v/>
      </c>
      <c r="L634" s="620" t="str">
        <f t="shared" si="18"/>
        <v/>
      </c>
      <c r="M634" s="621"/>
    </row>
    <row r="635" spans="1:13" x14ac:dyDescent="0.35">
      <c r="A635" s="568"/>
      <c r="B635" s="328"/>
      <c r="C635" s="329"/>
      <c r="D635" s="549"/>
      <c r="E635" s="618"/>
      <c r="F635" s="619"/>
      <c r="G635" s="288"/>
      <c r="H635" s="332"/>
      <c r="I635" s="518"/>
      <c r="J635" s="518"/>
      <c r="K635" s="493" t="str">
        <f>IF(H635="","",IF($I$38=Calculations!$O$6,IF('B. WasteTracking'!$J$38=Calculations!$O$6,(I635+J635)/H635*100,(I635/H635*100)+J635),IF('B. WasteTracking'!$J$38=Calculations!$O$6,I635+(J635/H635*100),I635+J635)))</f>
        <v/>
      </c>
      <c r="L635" s="620" t="str">
        <f t="shared" si="18"/>
        <v/>
      </c>
      <c r="M635" s="621"/>
    </row>
    <row r="636" spans="1:13" x14ac:dyDescent="0.35">
      <c r="A636" s="547"/>
      <c r="B636" s="330"/>
      <c r="C636" s="331"/>
      <c r="D636" s="334"/>
      <c r="E636" s="616"/>
      <c r="F636" s="617"/>
      <c r="G636" s="250"/>
      <c r="H636" s="548"/>
      <c r="I636" s="545"/>
      <c r="J636" s="545"/>
      <c r="K636" s="493" t="str">
        <f>IF(H636="","",IF($I$38=Calculations!$O$6,IF('B. WasteTracking'!$J$38=Calculations!$O$6,(I636+J636)/H636*100,(I636/H636*100)+J636),IF('B. WasteTracking'!$J$38=Calculations!$O$6,I636+(J636/H636*100),I636+J636)))</f>
        <v/>
      </c>
      <c r="L636" s="620" t="str">
        <f t="shared" si="18"/>
        <v/>
      </c>
      <c r="M636" s="621"/>
    </row>
    <row r="637" spans="1:13" x14ac:dyDescent="0.35">
      <c r="A637" s="568"/>
      <c r="B637" s="328"/>
      <c r="C637" s="329"/>
      <c r="D637" s="334"/>
      <c r="E637" s="618"/>
      <c r="F637" s="619"/>
      <c r="G637" s="288"/>
      <c r="H637" s="332"/>
      <c r="I637" s="518"/>
      <c r="J637" s="518"/>
      <c r="K637" s="493" t="str">
        <f>IF(H637="","",IF($I$38=Calculations!$O$6,IF('B. WasteTracking'!$J$38=Calculations!$O$6,(I637+J637)/H637*100,(I637/H637*100)+J637),IF('B. WasteTracking'!$J$38=Calculations!$O$6,I637+(J637/H637*100),I637+J637)))</f>
        <v/>
      </c>
      <c r="L637" s="620" t="str">
        <f t="shared" si="18"/>
        <v/>
      </c>
      <c r="M637" s="621"/>
    </row>
    <row r="638" spans="1:13" x14ac:dyDescent="0.35">
      <c r="A638" s="547"/>
      <c r="B638" s="330"/>
      <c r="C638" s="331"/>
      <c r="D638" s="334"/>
      <c r="E638" s="616"/>
      <c r="F638" s="617"/>
      <c r="G638" s="250"/>
      <c r="H638" s="548"/>
      <c r="I638" s="545"/>
      <c r="J638" s="545"/>
      <c r="K638" s="493" t="str">
        <f>IF(H638="","",IF($I$38=Calculations!$O$6,IF('B. WasteTracking'!$J$38=Calculations!$O$6,(I638+J638)/H638*100,(I638/H638*100)+J638),IF('B. WasteTracking'!$J$38=Calculations!$O$6,I638+(J638/H638*100),I638+J638)))</f>
        <v/>
      </c>
      <c r="L638" s="620" t="str">
        <f t="shared" si="18"/>
        <v/>
      </c>
      <c r="M638" s="621"/>
    </row>
    <row r="639" spans="1:13" x14ac:dyDescent="0.35">
      <c r="A639" s="568"/>
      <c r="B639" s="328"/>
      <c r="C639" s="329"/>
      <c r="D639" s="334"/>
      <c r="E639" s="618"/>
      <c r="F639" s="619"/>
      <c r="G639" s="288"/>
      <c r="H639" s="332"/>
      <c r="I639" s="518"/>
      <c r="J639" s="518"/>
      <c r="K639" s="493" t="str">
        <f>IF(H639="","",IF($I$38=Calculations!$O$6,IF('B. WasteTracking'!$J$38=Calculations!$O$6,(I639+J639)/H639*100,(I639/H639*100)+J639),IF('B. WasteTracking'!$J$38=Calculations!$O$6,I639+(J639/H639*100),I639+J639)))</f>
        <v/>
      </c>
      <c r="L639" s="620" t="str">
        <f t="shared" si="18"/>
        <v/>
      </c>
      <c r="M639" s="621"/>
    </row>
    <row r="640" spans="1:13" x14ac:dyDescent="0.35">
      <c r="A640" s="547"/>
      <c r="B640" s="330"/>
      <c r="C640" s="331"/>
      <c r="D640" s="334"/>
      <c r="E640" s="616"/>
      <c r="F640" s="617"/>
      <c r="G640" s="250"/>
      <c r="H640" s="548"/>
      <c r="I640" s="545"/>
      <c r="J640" s="545"/>
      <c r="K640" s="493" t="str">
        <f>IF(H640="","",IF($I$38=Calculations!$O$6,IF('B. WasteTracking'!$J$38=Calculations!$O$6,(I640+J640)/H640*100,(I640/H640*100)+J640),IF('B. WasteTracking'!$J$38=Calculations!$O$6,I640+(J640/H640*100),I640+J640)))</f>
        <v/>
      </c>
      <c r="L640" s="620" t="str">
        <f t="shared" si="18"/>
        <v/>
      </c>
      <c r="M640" s="621"/>
    </row>
    <row r="641" spans="1:13" x14ac:dyDescent="0.35">
      <c r="A641" s="568"/>
      <c r="B641" s="328"/>
      <c r="C641" s="329"/>
      <c r="D641" s="334"/>
      <c r="E641" s="618"/>
      <c r="F641" s="619"/>
      <c r="G641" s="288"/>
      <c r="H641" s="332"/>
      <c r="I641" s="518"/>
      <c r="J641" s="518"/>
      <c r="K641" s="493" t="str">
        <f>IF(H641="","",IF($I$38=Calculations!$O$6,IF('B. WasteTracking'!$J$38=Calculations!$O$6,(I641+J641)/H641*100,(I641/H641*100)+J641),IF('B. WasteTracking'!$J$38=Calculations!$O$6,I641+(J641/H641*100),I641+J641)))</f>
        <v/>
      </c>
      <c r="L641" s="620" t="str">
        <f t="shared" si="18"/>
        <v/>
      </c>
      <c r="M641" s="621"/>
    </row>
    <row r="642" spans="1:13" x14ac:dyDescent="0.35">
      <c r="A642" s="547"/>
      <c r="B642" s="330"/>
      <c r="C642" s="331"/>
      <c r="D642" s="334"/>
      <c r="E642" s="616"/>
      <c r="F642" s="617"/>
      <c r="G642" s="250"/>
      <c r="H642" s="548"/>
      <c r="I642" s="545"/>
      <c r="J642" s="545"/>
      <c r="K642" s="493" t="str">
        <f>IF(H642="","",IF($I$38=Calculations!$O$6,IF('B. WasteTracking'!$J$38=Calculations!$O$6,(I642+J642)/H642*100,(I642/H642*100)+J642),IF('B. WasteTracking'!$J$38=Calculations!$O$6,I642+(J642/H642*100),I642+J642)))</f>
        <v/>
      </c>
      <c r="L642" s="620" t="str">
        <f t="shared" si="18"/>
        <v/>
      </c>
      <c r="M642" s="621"/>
    </row>
    <row r="643" spans="1:13" x14ac:dyDescent="0.35">
      <c r="A643" s="568"/>
      <c r="B643" s="328"/>
      <c r="C643" s="329"/>
      <c r="D643" s="334"/>
      <c r="E643" s="618"/>
      <c r="F643" s="619"/>
      <c r="G643" s="288"/>
      <c r="H643" s="332"/>
      <c r="I643" s="518"/>
      <c r="J643" s="518"/>
      <c r="K643" s="493" t="str">
        <f>IF(H643="","",IF($I$38=Calculations!$O$6,IF('B. WasteTracking'!$J$38=Calculations!$O$6,(I643+J643)/H643*100,(I643/H643*100)+J643),IF('B. WasteTracking'!$J$38=Calculations!$O$6,I643+(J643/H643*100),I643+J643)))</f>
        <v/>
      </c>
      <c r="L643" s="620" t="str">
        <f t="shared" si="18"/>
        <v/>
      </c>
      <c r="M643" s="621"/>
    </row>
    <row r="644" spans="1:13" x14ac:dyDescent="0.35">
      <c r="A644" s="547"/>
      <c r="B644" s="330"/>
      <c r="C644" s="331"/>
      <c r="D644" s="334"/>
      <c r="E644" s="616"/>
      <c r="F644" s="617"/>
      <c r="G644" s="250"/>
      <c r="H644" s="548"/>
      <c r="I644" s="545"/>
      <c r="J644" s="545"/>
      <c r="K644" s="493" t="str">
        <f>IF(H644="","",IF($I$38=Calculations!$O$6,IF('B. WasteTracking'!$J$38=Calculations!$O$6,(I644+J644)/H644*100,(I644/H644*100)+J644),IF('B. WasteTracking'!$J$38=Calculations!$O$6,I644+(J644/H644*100),I644+J644)))</f>
        <v/>
      </c>
      <c r="L644" s="620" t="str">
        <f t="shared" si="18"/>
        <v/>
      </c>
      <c r="M644" s="621"/>
    </row>
    <row r="645" spans="1:13" x14ac:dyDescent="0.35">
      <c r="A645" s="568"/>
      <c r="B645" s="328"/>
      <c r="C645" s="329"/>
      <c r="D645" s="334"/>
      <c r="E645" s="618"/>
      <c r="F645" s="619"/>
      <c r="G645" s="288"/>
      <c r="H645" s="332"/>
      <c r="I645" s="518"/>
      <c r="J645" s="518"/>
      <c r="K645" s="493" t="str">
        <f>IF(H645="","",IF($I$38=Calculations!$O$6,IF('B. WasteTracking'!$J$38=Calculations!$O$6,(I645+J645)/H645*100,(I645/H645*100)+J645),IF('B. WasteTracking'!$J$38=Calculations!$O$6,I645+(J645/H645*100),I645+J645)))</f>
        <v/>
      </c>
      <c r="L645" s="620" t="str">
        <f t="shared" si="18"/>
        <v/>
      </c>
      <c r="M645" s="621"/>
    </row>
    <row r="646" spans="1:13" x14ac:dyDescent="0.35">
      <c r="A646" s="547"/>
      <c r="B646" s="330"/>
      <c r="C646" s="331"/>
      <c r="D646" s="334"/>
      <c r="E646" s="616"/>
      <c r="F646" s="617"/>
      <c r="G646" s="250"/>
      <c r="H646" s="548"/>
      <c r="I646" s="545"/>
      <c r="J646" s="545"/>
      <c r="K646" s="493" t="str">
        <f>IF(H646="","",IF($I$38=Calculations!$O$6,IF('B. WasteTracking'!$J$38=Calculations!$O$6,(I646+J646)/H646*100,(I646/H646*100)+J646),IF('B. WasteTracking'!$J$38=Calculations!$O$6,I646+(J646/H646*100),I646+J646)))</f>
        <v/>
      </c>
      <c r="L646" s="620" t="str">
        <f t="shared" si="18"/>
        <v/>
      </c>
      <c r="M646" s="621"/>
    </row>
    <row r="647" spans="1:13" x14ac:dyDescent="0.35">
      <c r="A647" s="568"/>
      <c r="B647" s="328"/>
      <c r="C647" s="329"/>
      <c r="D647" s="334"/>
      <c r="E647" s="618"/>
      <c r="F647" s="619"/>
      <c r="G647" s="288"/>
      <c r="H647" s="332"/>
      <c r="I647" s="518"/>
      <c r="J647" s="518"/>
      <c r="K647" s="493" t="str">
        <f>IF(H647="","",IF($I$38=Calculations!$O$6,IF('B. WasteTracking'!$J$38=Calculations!$O$6,(I647+J647)/H647*100,(I647/H647*100)+J647),IF('B. WasteTracking'!$J$38=Calculations!$O$6,I647+(J647/H647*100),I647+J647)))</f>
        <v/>
      </c>
      <c r="L647" s="620" t="str">
        <f t="shared" si="18"/>
        <v/>
      </c>
      <c r="M647" s="621"/>
    </row>
    <row r="648" spans="1:13" x14ac:dyDescent="0.35">
      <c r="A648" s="547"/>
      <c r="B648" s="330"/>
      <c r="C648" s="331"/>
      <c r="D648" s="334"/>
      <c r="E648" s="616"/>
      <c r="F648" s="617"/>
      <c r="G648" s="250"/>
      <c r="H648" s="548"/>
      <c r="I648" s="545"/>
      <c r="J648" s="545"/>
      <c r="K648" s="493" t="str">
        <f>IF(H648="","",IF($I$38=Calculations!$O$6,IF('B. WasteTracking'!$J$38=Calculations!$O$6,(I648+J648)/H648*100,(I648/H648*100)+J648),IF('B. WasteTracking'!$J$38=Calculations!$O$6,I648+(J648/H648*100),I648+J648)))</f>
        <v/>
      </c>
      <c r="L648" s="620" t="str">
        <f t="shared" si="18"/>
        <v/>
      </c>
      <c r="M648" s="621"/>
    </row>
    <row r="649" spans="1:13" x14ac:dyDescent="0.35">
      <c r="A649" s="568"/>
      <c r="B649" s="328"/>
      <c r="C649" s="329"/>
      <c r="D649" s="334"/>
      <c r="E649" s="618"/>
      <c r="F649" s="619"/>
      <c r="G649" s="288"/>
      <c r="H649" s="332"/>
      <c r="I649" s="518"/>
      <c r="J649" s="518"/>
      <c r="K649" s="493" t="str">
        <f>IF(H649="","",IF($I$38=Calculations!$O$6,IF('B. WasteTracking'!$J$38=Calculations!$O$6,(I649+J649)/H649*100,(I649/H649*100)+J649),IF('B. WasteTracking'!$J$38=Calculations!$O$6,I649+(J649/H649*100),I649+J649)))</f>
        <v/>
      </c>
      <c r="L649" s="620" t="str">
        <f t="shared" si="18"/>
        <v/>
      </c>
      <c r="M649" s="621"/>
    </row>
    <row r="650" spans="1:13" x14ac:dyDescent="0.35">
      <c r="A650" s="547"/>
      <c r="B650" s="330"/>
      <c r="C650" s="331"/>
      <c r="D650" s="334"/>
      <c r="E650" s="616"/>
      <c r="F650" s="617"/>
      <c r="G650" s="250"/>
      <c r="H650" s="548"/>
      <c r="I650" s="545"/>
      <c r="J650" s="545"/>
      <c r="K650" s="493" t="str">
        <f>IF(H650="","",IF($I$38=Calculations!$O$6,IF('B. WasteTracking'!$J$38=Calculations!$O$6,(I650+J650)/H650*100,(I650/H650*100)+J650),IF('B. WasteTracking'!$J$38=Calculations!$O$6,I650+(J650/H650*100),I650+J650)))</f>
        <v/>
      </c>
      <c r="L650" s="620" t="str">
        <f t="shared" si="18"/>
        <v/>
      </c>
      <c r="M650" s="621"/>
    </row>
    <row r="651" spans="1:13" x14ac:dyDescent="0.35">
      <c r="A651" s="568"/>
      <c r="B651" s="328"/>
      <c r="C651" s="329"/>
      <c r="D651" s="334"/>
      <c r="E651" s="618"/>
      <c r="F651" s="619"/>
      <c r="G651" s="288"/>
      <c r="H651" s="332"/>
      <c r="I651" s="518"/>
      <c r="J651" s="518"/>
      <c r="K651" s="493" t="str">
        <f>IF(H651="","",IF($I$38=Calculations!$O$6,IF('B. WasteTracking'!$J$38=Calculations!$O$6,(I651+J651)/H651*100,(I651/H651*100)+J651),IF('B. WasteTracking'!$J$38=Calculations!$O$6,I651+(J651/H651*100),I651+J651)))</f>
        <v/>
      </c>
      <c r="L651" s="620" t="str">
        <f t="shared" si="18"/>
        <v/>
      </c>
      <c r="M651" s="621"/>
    </row>
    <row r="652" spans="1:13" x14ac:dyDescent="0.35">
      <c r="A652" s="547"/>
      <c r="B652" s="330"/>
      <c r="C652" s="331"/>
      <c r="D652" s="334"/>
      <c r="E652" s="616"/>
      <c r="F652" s="617"/>
      <c r="G652" s="250"/>
      <c r="H652" s="548"/>
      <c r="I652" s="545"/>
      <c r="J652" s="545"/>
      <c r="K652" s="493" t="str">
        <f>IF(H652="","",IF($I$38=Calculations!$O$6,IF('B. WasteTracking'!$J$38=Calculations!$O$6,(I652+J652)/H652*100,(I652/H652*100)+J652),IF('B. WasteTracking'!$J$38=Calculations!$O$6,I652+(J652/H652*100),I652+J652)))</f>
        <v/>
      </c>
      <c r="L652" s="620" t="str">
        <f t="shared" si="18"/>
        <v/>
      </c>
      <c r="M652" s="621"/>
    </row>
    <row r="653" spans="1:13" x14ac:dyDescent="0.35">
      <c r="A653" s="568"/>
      <c r="B653" s="328"/>
      <c r="C653" s="329"/>
      <c r="D653" s="334"/>
      <c r="E653" s="618"/>
      <c r="F653" s="619"/>
      <c r="G653" s="288"/>
      <c r="H653" s="332"/>
      <c r="I653" s="518"/>
      <c r="J653" s="518"/>
      <c r="K653" s="493" t="str">
        <f>IF(H653="","",IF($I$38=Calculations!$O$6,IF('B. WasteTracking'!$J$38=Calculations!$O$6,(I653+J653)/H653*100,(I653/H653*100)+J653),IF('B. WasteTracking'!$J$38=Calculations!$O$6,I653+(J653/H653*100),I653+J653)))</f>
        <v/>
      </c>
      <c r="L653" s="620" t="str">
        <f t="shared" si="18"/>
        <v/>
      </c>
      <c r="M653" s="621"/>
    </row>
    <row r="654" spans="1:13" x14ac:dyDescent="0.35">
      <c r="A654" s="547"/>
      <c r="B654" s="330"/>
      <c r="C654" s="331"/>
      <c r="D654" s="334"/>
      <c r="E654" s="616"/>
      <c r="F654" s="617"/>
      <c r="G654" s="250"/>
      <c r="H654" s="548"/>
      <c r="I654" s="545"/>
      <c r="J654" s="545"/>
      <c r="K654" s="493" t="str">
        <f>IF(H654="","",IF($I$38=Calculations!$O$6,IF('B. WasteTracking'!$J$38=Calculations!$O$6,(I654+J654)/H654*100,(I654/H654*100)+J654),IF('B. WasteTracking'!$J$38=Calculations!$O$6,I654+(J654/H654*100),I654+J654)))</f>
        <v/>
      </c>
      <c r="L654" s="620" t="str">
        <f t="shared" si="18"/>
        <v/>
      </c>
      <c r="M654" s="621"/>
    </row>
    <row r="655" spans="1:13" x14ac:dyDescent="0.35">
      <c r="A655" s="568"/>
      <c r="B655" s="328"/>
      <c r="C655" s="329"/>
      <c r="D655" s="334"/>
      <c r="E655" s="618"/>
      <c r="F655" s="619"/>
      <c r="G655" s="288"/>
      <c r="H655" s="332"/>
      <c r="I655" s="518"/>
      <c r="J655" s="518"/>
      <c r="K655" s="493" t="str">
        <f>IF(H655="","",IF($I$38=Calculations!$O$6,IF('B. WasteTracking'!$J$38=Calculations!$O$6,(I655+J655)/H655*100,(I655/H655*100)+J655),IF('B. WasteTracking'!$J$38=Calculations!$O$6,I655+(J655/H655*100),I655+J655)))</f>
        <v/>
      </c>
      <c r="L655" s="620" t="str">
        <f t="shared" si="18"/>
        <v/>
      </c>
      <c r="M655" s="621"/>
    </row>
    <row r="656" spans="1:13" x14ac:dyDescent="0.35">
      <c r="A656" s="547"/>
      <c r="B656" s="330"/>
      <c r="C656" s="331"/>
      <c r="D656" s="334"/>
      <c r="E656" s="616"/>
      <c r="F656" s="617"/>
      <c r="G656" s="250"/>
      <c r="H656" s="548"/>
      <c r="I656" s="545"/>
      <c r="J656" s="545"/>
      <c r="K656" s="493" t="str">
        <f>IF(H656="","",IF($I$38=Calculations!$O$6,IF('B. WasteTracking'!$J$38=Calculations!$O$6,(I656+J656)/H656*100,(I656/H656*100)+J656),IF('B. WasteTracking'!$J$38=Calculations!$O$6,I656+(J656/H656*100),I656+J656)))</f>
        <v/>
      </c>
      <c r="L656" s="620" t="str">
        <f t="shared" si="18"/>
        <v/>
      </c>
      <c r="M656" s="621"/>
    </row>
    <row r="657" spans="1:13" x14ac:dyDescent="0.35">
      <c r="A657" s="568"/>
      <c r="B657" s="328"/>
      <c r="C657" s="329"/>
      <c r="D657" s="334"/>
      <c r="E657" s="618"/>
      <c r="F657" s="619"/>
      <c r="G657" s="288"/>
      <c r="H657" s="332"/>
      <c r="I657" s="518"/>
      <c r="J657" s="518"/>
      <c r="K657" s="493" t="str">
        <f>IF(H657="","",IF($I$38=Calculations!$O$6,IF('B. WasteTracking'!$J$38=Calculations!$O$6,(I657+J657)/H657*100,(I657/H657*100)+J657),IF('B. WasteTracking'!$J$38=Calculations!$O$6,I657+(J657/H657*100),I657+J657)))</f>
        <v/>
      </c>
      <c r="L657" s="624" t="str">
        <f t="shared" si="18"/>
        <v/>
      </c>
      <c r="M657" s="655"/>
    </row>
    <row r="658" spans="1:13" x14ac:dyDescent="0.35">
      <c r="A658" s="547"/>
      <c r="B658" s="330"/>
      <c r="C658" s="331"/>
      <c r="D658" s="334"/>
      <c r="E658" s="616"/>
      <c r="F658" s="617"/>
      <c r="G658" s="250"/>
      <c r="H658" s="548"/>
      <c r="I658" s="545"/>
      <c r="J658" s="545"/>
      <c r="K658" s="493" t="str">
        <f>IF(H658="","",IF($I$38=Calculations!$O$6,IF('B. WasteTracking'!$J$38=Calculations!$O$6,(I658+J658)/H658*100,(I658/H658*100)+J658),IF('B. WasteTracking'!$J$38=Calculations!$O$6,I658+(J658/H658*100),I658+J658)))</f>
        <v/>
      </c>
      <c r="L658" s="620" t="str">
        <f t="shared" si="18"/>
        <v/>
      </c>
      <c r="M658" s="621"/>
    </row>
    <row r="659" spans="1:13" x14ac:dyDescent="0.35">
      <c r="A659" s="568"/>
      <c r="B659" s="328"/>
      <c r="C659" s="329"/>
      <c r="D659" s="334"/>
      <c r="E659" s="618"/>
      <c r="F659" s="619"/>
      <c r="G659" s="288"/>
      <c r="H659" s="332"/>
      <c r="I659" s="518"/>
      <c r="J659" s="518"/>
      <c r="K659" s="493" t="str">
        <f>IF(H659="","",IF($I$38=Calculations!$O$6,IF('B. WasteTracking'!$J$38=Calculations!$O$6,(I659+J659)/H659*100,(I659/H659*100)+J659),IF('B. WasteTracking'!$J$38=Calculations!$O$6,I659+(J659/H659*100),I659+J659)))</f>
        <v/>
      </c>
      <c r="L659" s="620" t="str">
        <f t="shared" si="18"/>
        <v/>
      </c>
      <c r="M659" s="621"/>
    </row>
    <row r="660" spans="1:13" ht="15" thickBot="1" x14ac:dyDescent="0.4">
      <c r="A660" s="547"/>
      <c r="B660" s="330"/>
      <c r="C660" s="331"/>
      <c r="D660" s="550"/>
      <c r="E660" s="616"/>
      <c r="F660" s="617"/>
      <c r="G660" s="250"/>
      <c r="H660" s="548"/>
      <c r="I660" s="545"/>
      <c r="J660" s="545"/>
      <c r="K660" s="493" t="str">
        <f>IF(H660="","",IF($I$38=Calculations!$O$6,IF('B. WasteTracking'!$J$38=Calculations!$O$6,(I660+J660)/H660*100,(I660/H660*100)+J660),IF('B. WasteTracking'!$J$38=Calculations!$O$6,I660+(J660/H660*100),I660+J660)))</f>
        <v/>
      </c>
      <c r="L660" s="625" t="str">
        <f t="shared" si="18"/>
        <v/>
      </c>
      <c r="M660" s="626"/>
    </row>
    <row r="661" spans="1:13" ht="21" x14ac:dyDescent="0.35">
      <c r="A661" s="541" t="s">
        <v>369</v>
      </c>
      <c r="B661" s="468"/>
      <c r="C661" s="468"/>
      <c r="D661" s="468"/>
      <c r="E661" s="469"/>
      <c r="F661" s="469"/>
      <c r="G661" s="468"/>
      <c r="H661" s="469"/>
      <c r="I661" s="469"/>
      <c r="J661" s="469"/>
      <c r="K661" s="469"/>
      <c r="L661" s="469"/>
      <c r="M661" s="470"/>
    </row>
    <row r="662" spans="1:13" ht="15.5" x14ac:dyDescent="0.35">
      <c r="A662" s="542" t="s">
        <v>347</v>
      </c>
      <c r="B662" s="471"/>
      <c r="C662" s="471"/>
      <c r="D662" s="471"/>
      <c r="E662" s="471"/>
      <c r="F662" s="471"/>
      <c r="G662" s="471"/>
      <c r="H662" s="471"/>
      <c r="I662" s="471"/>
      <c r="J662" s="471"/>
      <c r="K662" s="471"/>
      <c r="L662" s="471"/>
      <c r="M662" s="472"/>
    </row>
    <row r="663" spans="1:13" ht="15" x14ac:dyDescent="0.35">
      <c r="A663" s="543" t="s">
        <v>365</v>
      </c>
      <c r="B663" s="473" t="s">
        <v>34</v>
      </c>
      <c r="C663" s="474"/>
      <c r="D663" s="475"/>
      <c r="E663" s="644" t="s">
        <v>297</v>
      </c>
      <c r="F663" s="645"/>
      <c r="G663" s="43" t="s">
        <v>364</v>
      </c>
      <c r="H663" s="476" t="s">
        <v>292</v>
      </c>
      <c r="I663" s="477" t="s">
        <v>35</v>
      </c>
      <c r="J663" s="478"/>
      <c r="K663" s="479"/>
      <c r="L663" s="622" t="s">
        <v>292</v>
      </c>
      <c r="M663" s="623"/>
    </row>
    <row r="664" spans="1:13" ht="15.5" x14ac:dyDescent="0.35">
      <c r="A664" s="544"/>
      <c r="B664" s="481"/>
      <c r="C664" s="482"/>
      <c r="D664" s="480"/>
      <c r="E664" s="481"/>
      <c r="F664" s="483"/>
      <c r="G664" s="484"/>
      <c r="H664" s="484" t="s">
        <v>293</v>
      </c>
      <c r="I664" s="485" t="s">
        <v>298</v>
      </c>
      <c r="J664" s="485" t="s">
        <v>7</v>
      </c>
      <c r="K664" s="486" t="s">
        <v>10</v>
      </c>
      <c r="L664" s="637" t="s">
        <v>294</v>
      </c>
      <c r="M664" s="638"/>
    </row>
    <row r="665" spans="1:13" x14ac:dyDescent="0.35">
      <c r="A665" s="560"/>
      <c r="B665" s="561" t="s">
        <v>76</v>
      </c>
      <c r="C665" s="562" t="s">
        <v>387</v>
      </c>
      <c r="D665" s="562" t="s">
        <v>77</v>
      </c>
      <c r="E665" s="563" t="s">
        <v>21</v>
      </c>
      <c r="F665" s="564"/>
      <c r="G665" s="565" t="s">
        <v>367</v>
      </c>
      <c r="H665" s="566" t="str">
        <f>H632</f>
        <v>(KG)</v>
      </c>
      <c r="I665" s="566" t="str">
        <f>I632</f>
        <v>(%)</v>
      </c>
      <c r="J665" s="566" t="str">
        <f>J632</f>
        <v>(%)</v>
      </c>
      <c r="K665" s="566" t="s">
        <v>22</v>
      </c>
      <c r="L665" s="565" t="str">
        <f>H665</f>
        <v>(KG)</v>
      </c>
      <c r="M665" s="567"/>
    </row>
    <row r="666" spans="1:13" x14ac:dyDescent="0.35">
      <c r="A666" s="568"/>
      <c r="B666" s="328"/>
      <c r="C666" s="329"/>
      <c r="D666" s="333"/>
      <c r="E666" s="618"/>
      <c r="F666" s="619"/>
      <c r="G666" s="288"/>
      <c r="H666" s="332"/>
      <c r="I666" s="518"/>
      <c r="J666" s="518"/>
      <c r="K666" s="493" t="str">
        <f>IF(H666="","",IF($I$38=Calculations!$O$6,IF('B. WasteTracking'!$J$38=Calculations!$O$6,(I666+J666)/H666*100,(I666/H666*100)+J666),IF('B. WasteTracking'!$J$38=Calculations!$O$6,I666+(J666/H666*100),I666+J666)))</f>
        <v/>
      </c>
      <c r="L666" s="624" t="str">
        <f t="shared" ref="L666:L693" si="19">IF($H666="","", K666*H666/100)</f>
        <v/>
      </c>
      <c r="M666" s="621"/>
    </row>
    <row r="667" spans="1:13" x14ac:dyDescent="0.35">
      <c r="A667" s="547"/>
      <c r="B667" s="330"/>
      <c r="C667" s="331"/>
      <c r="D667" s="334"/>
      <c r="E667" s="616"/>
      <c r="F667" s="617"/>
      <c r="G667" s="250"/>
      <c r="H667" s="548"/>
      <c r="I667" s="545"/>
      <c r="J667" s="545"/>
      <c r="K667" s="493" t="str">
        <f>IF(H667="","",IF($I$38=Calculations!$O$6,IF('B. WasteTracking'!$J$38=Calculations!$O$6,(I667+J667)/H667*100,(I667/H667*100)+J667),IF('B. WasteTracking'!$J$38=Calculations!$O$6,I667+(J667/H667*100),I667+J667)))</f>
        <v/>
      </c>
      <c r="L667" s="620" t="str">
        <f t="shared" si="19"/>
        <v/>
      </c>
      <c r="M667" s="621"/>
    </row>
    <row r="668" spans="1:13" x14ac:dyDescent="0.35">
      <c r="A668" s="568"/>
      <c r="B668" s="328"/>
      <c r="C668" s="329"/>
      <c r="D668" s="549"/>
      <c r="E668" s="618"/>
      <c r="F668" s="619"/>
      <c r="G668" s="288"/>
      <c r="H668" s="332"/>
      <c r="I668" s="518"/>
      <c r="J668" s="518"/>
      <c r="K668" s="493" t="str">
        <f>IF(H668="","",IF($I$38=Calculations!$O$6,IF('B. WasteTracking'!$J$38=Calculations!$O$6,(I668+J668)/H668*100,(I668/H668*100)+J668),IF('B. WasteTracking'!$J$38=Calculations!$O$6,I668+(J668/H668*100),I668+J668)))</f>
        <v/>
      </c>
      <c r="L668" s="620" t="str">
        <f t="shared" si="19"/>
        <v/>
      </c>
      <c r="M668" s="621"/>
    </row>
    <row r="669" spans="1:13" x14ac:dyDescent="0.35">
      <c r="A669" s="547"/>
      <c r="B669" s="330"/>
      <c r="C669" s="331"/>
      <c r="D669" s="334"/>
      <c r="E669" s="616"/>
      <c r="F669" s="617"/>
      <c r="G669" s="250"/>
      <c r="H669" s="548"/>
      <c r="I669" s="545"/>
      <c r="J669" s="545"/>
      <c r="K669" s="493" t="str">
        <f>IF(H669="","",IF($I$38=Calculations!$O$6,IF('B. WasteTracking'!$J$38=Calculations!$O$6,(I669+J669)/H669*100,(I669/H669*100)+J669),IF('B. WasteTracking'!$J$38=Calculations!$O$6,I669+(J669/H669*100),I669+J669)))</f>
        <v/>
      </c>
      <c r="L669" s="620" t="str">
        <f t="shared" si="19"/>
        <v/>
      </c>
      <c r="M669" s="621"/>
    </row>
    <row r="670" spans="1:13" x14ac:dyDescent="0.35">
      <c r="A670" s="568"/>
      <c r="B670" s="328"/>
      <c r="C670" s="329"/>
      <c r="D670" s="334"/>
      <c r="E670" s="618"/>
      <c r="F670" s="619"/>
      <c r="G670" s="288"/>
      <c r="H670" s="332"/>
      <c r="I670" s="518"/>
      <c r="J670" s="518"/>
      <c r="K670" s="493" t="str">
        <f>IF(H670="","",IF($I$38=Calculations!$O$6,IF('B. WasteTracking'!$J$38=Calculations!$O$6,(I670+J670)/H670*100,(I670/H670*100)+J670),IF('B. WasteTracking'!$J$38=Calculations!$O$6,I670+(J670/H670*100),I670+J670)))</f>
        <v/>
      </c>
      <c r="L670" s="620" t="str">
        <f t="shared" si="19"/>
        <v/>
      </c>
      <c r="M670" s="621"/>
    </row>
    <row r="671" spans="1:13" x14ac:dyDescent="0.35">
      <c r="A671" s="547"/>
      <c r="B671" s="330"/>
      <c r="C671" s="331"/>
      <c r="D671" s="334"/>
      <c r="E671" s="616"/>
      <c r="F671" s="617"/>
      <c r="G671" s="250"/>
      <c r="H671" s="548"/>
      <c r="I671" s="545"/>
      <c r="J671" s="545"/>
      <c r="K671" s="493" t="str">
        <f>IF(H671="","",IF($I$38=Calculations!$O$6,IF('B. WasteTracking'!$J$38=Calculations!$O$6,(I671+J671)/H671*100,(I671/H671*100)+J671),IF('B. WasteTracking'!$J$38=Calculations!$O$6,I671+(J671/H671*100),I671+J671)))</f>
        <v/>
      </c>
      <c r="L671" s="620" t="str">
        <f t="shared" si="19"/>
        <v/>
      </c>
      <c r="M671" s="621"/>
    </row>
    <row r="672" spans="1:13" x14ac:dyDescent="0.35">
      <c r="A672" s="568"/>
      <c r="B672" s="328"/>
      <c r="C672" s="329"/>
      <c r="D672" s="334"/>
      <c r="E672" s="618"/>
      <c r="F672" s="619"/>
      <c r="G672" s="288"/>
      <c r="H672" s="332"/>
      <c r="I672" s="518"/>
      <c r="J672" s="518"/>
      <c r="K672" s="493" t="str">
        <f>IF(H672="","",IF($I$38=Calculations!$O$6,IF('B. WasteTracking'!$J$38=Calculations!$O$6,(I672+J672)/H672*100,(I672/H672*100)+J672),IF('B. WasteTracking'!$J$38=Calculations!$O$6,I672+(J672/H672*100),I672+J672)))</f>
        <v/>
      </c>
      <c r="L672" s="620" t="str">
        <f t="shared" si="19"/>
        <v/>
      </c>
      <c r="M672" s="621"/>
    </row>
    <row r="673" spans="1:13" x14ac:dyDescent="0.35">
      <c r="A673" s="547"/>
      <c r="B673" s="330"/>
      <c r="C673" s="331"/>
      <c r="D673" s="334"/>
      <c r="E673" s="616"/>
      <c r="F673" s="617"/>
      <c r="G673" s="250"/>
      <c r="H673" s="548"/>
      <c r="I673" s="545"/>
      <c r="J673" s="545"/>
      <c r="K673" s="493" t="str">
        <f>IF(H673="","",IF($I$38=Calculations!$O$6,IF('B. WasteTracking'!$J$38=Calculations!$O$6,(I673+J673)/H673*100,(I673/H673*100)+J673),IF('B. WasteTracking'!$J$38=Calculations!$O$6,I673+(J673/H673*100),I673+J673)))</f>
        <v/>
      </c>
      <c r="L673" s="620" t="str">
        <f t="shared" si="19"/>
        <v/>
      </c>
      <c r="M673" s="621"/>
    </row>
    <row r="674" spans="1:13" x14ac:dyDescent="0.35">
      <c r="A674" s="568"/>
      <c r="B674" s="328"/>
      <c r="C674" s="329"/>
      <c r="D674" s="334"/>
      <c r="E674" s="618"/>
      <c r="F674" s="619"/>
      <c r="G674" s="288"/>
      <c r="H674" s="332"/>
      <c r="I674" s="518"/>
      <c r="J674" s="518"/>
      <c r="K674" s="493" t="str">
        <f>IF(H674="","",IF($I$38=Calculations!$O$6,IF('B. WasteTracking'!$J$38=Calculations!$O$6,(I674+J674)/H674*100,(I674/H674*100)+J674),IF('B. WasteTracking'!$J$38=Calculations!$O$6,I674+(J674/H674*100),I674+J674)))</f>
        <v/>
      </c>
      <c r="L674" s="620" t="str">
        <f t="shared" si="19"/>
        <v/>
      </c>
      <c r="M674" s="621"/>
    </row>
    <row r="675" spans="1:13" x14ac:dyDescent="0.35">
      <c r="A675" s="547"/>
      <c r="B675" s="330"/>
      <c r="C675" s="331"/>
      <c r="D675" s="334"/>
      <c r="E675" s="616"/>
      <c r="F675" s="617"/>
      <c r="G675" s="250"/>
      <c r="H675" s="548"/>
      <c r="I675" s="545"/>
      <c r="J675" s="545"/>
      <c r="K675" s="493" t="str">
        <f>IF(H675="","",IF($I$38=Calculations!$O$6,IF('B. WasteTracking'!$J$38=Calculations!$O$6,(I675+J675)/H675*100,(I675/H675*100)+J675),IF('B. WasteTracking'!$J$38=Calculations!$O$6,I675+(J675/H675*100),I675+J675)))</f>
        <v/>
      </c>
      <c r="L675" s="620" t="str">
        <f t="shared" si="19"/>
        <v/>
      </c>
      <c r="M675" s="621"/>
    </row>
    <row r="676" spans="1:13" x14ac:dyDescent="0.35">
      <c r="A676" s="568"/>
      <c r="B676" s="328"/>
      <c r="C676" s="329"/>
      <c r="D676" s="334"/>
      <c r="E676" s="618"/>
      <c r="F676" s="619"/>
      <c r="G676" s="288"/>
      <c r="H676" s="332"/>
      <c r="I676" s="518"/>
      <c r="J676" s="518"/>
      <c r="K676" s="493" t="str">
        <f>IF(H676="","",IF($I$38=Calculations!$O$6,IF('B. WasteTracking'!$J$38=Calculations!$O$6,(I676+J676)/H676*100,(I676/H676*100)+J676),IF('B. WasteTracking'!$J$38=Calculations!$O$6,I676+(J676/H676*100),I676+J676)))</f>
        <v/>
      </c>
      <c r="L676" s="620" t="str">
        <f t="shared" si="19"/>
        <v/>
      </c>
      <c r="M676" s="621"/>
    </row>
    <row r="677" spans="1:13" x14ac:dyDescent="0.35">
      <c r="A677" s="547"/>
      <c r="B677" s="330"/>
      <c r="C677" s="331"/>
      <c r="D677" s="334"/>
      <c r="E677" s="616"/>
      <c r="F677" s="617"/>
      <c r="G677" s="250"/>
      <c r="H677" s="548"/>
      <c r="I677" s="545"/>
      <c r="J677" s="545"/>
      <c r="K677" s="493" t="str">
        <f>IF(H677="","",IF($I$38=Calculations!$O$6,IF('B. WasteTracking'!$J$38=Calculations!$O$6,(I677+J677)/H677*100,(I677/H677*100)+J677),IF('B. WasteTracking'!$J$38=Calculations!$O$6,I677+(J677/H677*100),I677+J677)))</f>
        <v/>
      </c>
      <c r="L677" s="620" t="str">
        <f t="shared" si="19"/>
        <v/>
      </c>
      <c r="M677" s="621"/>
    </row>
    <row r="678" spans="1:13" x14ac:dyDescent="0.35">
      <c r="A678" s="568"/>
      <c r="B678" s="328"/>
      <c r="C678" s="329"/>
      <c r="D678" s="334"/>
      <c r="E678" s="618"/>
      <c r="F678" s="619"/>
      <c r="G678" s="288"/>
      <c r="H678" s="332"/>
      <c r="I678" s="518"/>
      <c r="J678" s="518"/>
      <c r="K678" s="493" t="str">
        <f>IF(H678="","",IF($I$38=Calculations!$O$6,IF('B. WasteTracking'!$J$38=Calculations!$O$6,(I678+J678)/H678*100,(I678/H678*100)+J678),IF('B. WasteTracking'!$J$38=Calculations!$O$6,I678+(J678/H678*100),I678+J678)))</f>
        <v/>
      </c>
      <c r="L678" s="620" t="str">
        <f t="shared" si="19"/>
        <v/>
      </c>
      <c r="M678" s="621"/>
    </row>
    <row r="679" spans="1:13" x14ac:dyDescent="0.35">
      <c r="A679" s="547"/>
      <c r="B679" s="330"/>
      <c r="C679" s="331"/>
      <c r="D679" s="334"/>
      <c r="E679" s="616"/>
      <c r="F679" s="617"/>
      <c r="G679" s="250"/>
      <c r="H679" s="548"/>
      <c r="I679" s="545"/>
      <c r="J679" s="545"/>
      <c r="K679" s="493" t="str">
        <f>IF(H679="","",IF($I$38=Calculations!$O$6,IF('B. WasteTracking'!$J$38=Calculations!$O$6,(I679+J679)/H679*100,(I679/H679*100)+J679),IF('B. WasteTracking'!$J$38=Calculations!$O$6,I679+(J679/H679*100),I679+J679)))</f>
        <v/>
      </c>
      <c r="L679" s="620" t="str">
        <f t="shared" si="19"/>
        <v/>
      </c>
      <c r="M679" s="621"/>
    </row>
    <row r="680" spans="1:13" x14ac:dyDescent="0.35">
      <c r="A680" s="568"/>
      <c r="B680" s="328"/>
      <c r="C680" s="329"/>
      <c r="D680" s="334"/>
      <c r="E680" s="618"/>
      <c r="F680" s="619"/>
      <c r="G680" s="288"/>
      <c r="H680" s="332"/>
      <c r="I680" s="518"/>
      <c r="J680" s="518"/>
      <c r="K680" s="493" t="str">
        <f>IF(H680="","",IF($I$38=Calculations!$O$6,IF('B. WasteTracking'!$J$38=Calculations!$O$6,(I680+J680)/H680*100,(I680/H680*100)+J680),IF('B. WasteTracking'!$J$38=Calculations!$O$6,I680+(J680/H680*100),I680+J680)))</f>
        <v/>
      </c>
      <c r="L680" s="620" t="str">
        <f t="shared" si="19"/>
        <v/>
      </c>
      <c r="M680" s="621"/>
    </row>
    <row r="681" spans="1:13" x14ac:dyDescent="0.35">
      <c r="A681" s="547"/>
      <c r="B681" s="330"/>
      <c r="C681" s="331"/>
      <c r="D681" s="334"/>
      <c r="E681" s="616"/>
      <c r="F681" s="617"/>
      <c r="G681" s="250"/>
      <c r="H681" s="548"/>
      <c r="I681" s="545"/>
      <c r="J681" s="545"/>
      <c r="K681" s="493" t="str">
        <f>IF(H681="","",IF($I$38=Calculations!$O$6,IF('B. WasteTracking'!$J$38=Calculations!$O$6,(I681+J681)/H681*100,(I681/H681*100)+J681),IF('B. WasteTracking'!$J$38=Calculations!$O$6,I681+(J681/H681*100),I681+J681)))</f>
        <v/>
      </c>
      <c r="L681" s="620" t="str">
        <f t="shared" si="19"/>
        <v/>
      </c>
      <c r="M681" s="621"/>
    </row>
    <row r="682" spans="1:13" x14ac:dyDescent="0.35">
      <c r="A682" s="568"/>
      <c r="B682" s="328"/>
      <c r="C682" s="329"/>
      <c r="D682" s="334"/>
      <c r="E682" s="618"/>
      <c r="F682" s="619"/>
      <c r="G682" s="288"/>
      <c r="H682" s="332"/>
      <c r="I682" s="518"/>
      <c r="J682" s="518"/>
      <c r="K682" s="493" t="str">
        <f>IF(H682="","",IF($I$38=Calculations!$O$6,IF('B. WasteTracking'!$J$38=Calculations!$O$6,(I682+J682)/H682*100,(I682/H682*100)+J682),IF('B. WasteTracking'!$J$38=Calculations!$O$6,I682+(J682/H682*100),I682+J682)))</f>
        <v/>
      </c>
      <c r="L682" s="620" t="str">
        <f t="shared" si="19"/>
        <v/>
      </c>
      <c r="M682" s="621"/>
    </row>
    <row r="683" spans="1:13" x14ac:dyDescent="0.35">
      <c r="A683" s="547"/>
      <c r="B683" s="330"/>
      <c r="C683" s="331"/>
      <c r="D683" s="334"/>
      <c r="E683" s="616"/>
      <c r="F683" s="617"/>
      <c r="G683" s="250"/>
      <c r="H683" s="548"/>
      <c r="I683" s="545"/>
      <c r="J683" s="545"/>
      <c r="K683" s="493" t="str">
        <f>IF(H683="","",IF($I$38=Calculations!$O$6,IF('B. WasteTracking'!$J$38=Calculations!$O$6,(I683+J683)/H683*100,(I683/H683*100)+J683),IF('B. WasteTracking'!$J$38=Calculations!$O$6,I683+(J683/H683*100),I683+J683)))</f>
        <v/>
      </c>
      <c r="L683" s="620" t="str">
        <f t="shared" si="19"/>
        <v/>
      </c>
      <c r="M683" s="621"/>
    </row>
    <row r="684" spans="1:13" x14ac:dyDescent="0.35">
      <c r="A684" s="568"/>
      <c r="B684" s="328"/>
      <c r="C684" s="329"/>
      <c r="D684" s="334"/>
      <c r="E684" s="618"/>
      <c r="F684" s="619"/>
      <c r="G684" s="288"/>
      <c r="H684" s="332"/>
      <c r="I684" s="518"/>
      <c r="J684" s="518"/>
      <c r="K684" s="493" t="str">
        <f>IF(H684="","",IF($I$38=Calculations!$O$6,IF('B. WasteTracking'!$J$38=Calculations!$O$6,(I684+J684)/H684*100,(I684/H684*100)+J684),IF('B. WasteTracking'!$J$38=Calculations!$O$6,I684+(J684/H684*100),I684+J684)))</f>
        <v/>
      </c>
      <c r="L684" s="620" t="str">
        <f t="shared" si="19"/>
        <v/>
      </c>
      <c r="M684" s="621"/>
    </row>
    <row r="685" spans="1:13" x14ac:dyDescent="0.35">
      <c r="A685" s="547"/>
      <c r="B685" s="330"/>
      <c r="C685" s="331"/>
      <c r="D685" s="334"/>
      <c r="E685" s="616"/>
      <c r="F685" s="617"/>
      <c r="G685" s="250"/>
      <c r="H685" s="548"/>
      <c r="I685" s="545"/>
      <c r="J685" s="545"/>
      <c r="K685" s="493" t="str">
        <f>IF(H685="","",IF($I$38=Calculations!$O$6,IF('B. WasteTracking'!$J$38=Calculations!$O$6,(I685+J685)/H685*100,(I685/H685*100)+J685),IF('B. WasteTracking'!$J$38=Calculations!$O$6,I685+(J685/H685*100),I685+J685)))</f>
        <v/>
      </c>
      <c r="L685" s="620" t="str">
        <f t="shared" si="19"/>
        <v/>
      </c>
      <c r="M685" s="621"/>
    </row>
    <row r="686" spans="1:13" x14ac:dyDescent="0.35">
      <c r="A686" s="568"/>
      <c r="B686" s="328"/>
      <c r="C686" s="329"/>
      <c r="D686" s="334"/>
      <c r="E686" s="618"/>
      <c r="F686" s="619"/>
      <c r="G686" s="288"/>
      <c r="H686" s="332"/>
      <c r="I686" s="518"/>
      <c r="J686" s="518"/>
      <c r="K686" s="493" t="str">
        <f>IF(H686="","",IF($I$38=Calculations!$O$6,IF('B. WasteTracking'!$J$38=Calculations!$O$6,(I686+J686)/H686*100,(I686/H686*100)+J686),IF('B. WasteTracking'!$J$38=Calculations!$O$6,I686+(J686/H686*100),I686+J686)))</f>
        <v/>
      </c>
      <c r="L686" s="620" t="str">
        <f t="shared" si="19"/>
        <v/>
      </c>
      <c r="M686" s="621"/>
    </row>
    <row r="687" spans="1:13" x14ac:dyDescent="0.35">
      <c r="A687" s="547"/>
      <c r="B687" s="330"/>
      <c r="C687" s="331"/>
      <c r="D687" s="334"/>
      <c r="E687" s="616"/>
      <c r="F687" s="617"/>
      <c r="G687" s="250"/>
      <c r="H687" s="548"/>
      <c r="I687" s="545"/>
      <c r="J687" s="545"/>
      <c r="K687" s="493" t="str">
        <f>IF(H687="","",IF($I$38=Calculations!$O$6,IF('B. WasteTracking'!$J$38=Calculations!$O$6,(I687+J687)/H687*100,(I687/H687*100)+J687),IF('B. WasteTracking'!$J$38=Calculations!$O$6,I687+(J687/H687*100),I687+J687)))</f>
        <v/>
      </c>
      <c r="L687" s="620" t="str">
        <f t="shared" si="19"/>
        <v/>
      </c>
      <c r="M687" s="621"/>
    </row>
    <row r="688" spans="1:13" x14ac:dyDescent="0.35">
      <c r="A688" s="568"/>
      <c r="B688" s="328"/>
      <c r="C688" s="329"/>
      <c r="D688" s="334"/>
      <c r="E688" s="618"/>
      <c r="F688" s="619"/>
      <c r="G688" s="288"/>
      <c r="H688" s="332"/>
      <c r="I688" s="518"/>
      <c r="J688" s="518"/>
      <c r="K688" s="493" t="str">
        <f>IF(H688="","",IF($I$38=Calculations!$O$6,IF('B. WasteTracking'!$J$38=Calculations!$O$6,(I688+J688)/H688*100,(I688/H688*100)+J688),IF('B. WasteTracking'!$J$38=Calculations!$O$6,I688+(J688/H688*100),I688+J688)))</f>
        <v/>
      </c>
      <c r="L688" s="620" t="str">
        <f t="shared" si="19"/>
        <v/>
      </c>
      <c r="M688" s="621"/>
    </row>
    <row r="689" spans="1:13" x14ac:dyDescent="0.35">
      <c r="A689" s="547"/>
      <c r="B689" s="330"/>
      <c r="C689" s="331"/>
      <c r="D689" s="334"/>
      <c r="E689" s="616"/>
      <c r="F689" s="617"/>
      <c r="G689" s="250"/>
      <c r="H689" s="548"/>
      <c r="I689" s="545"/>
      <c r="J689" s="545"/>
      <c r="K689" s="493" t="str">
        <f>IF(H689="","",IF($I$38=Calculations!$O$6,IF('B. WasteTracking'!$J$38=Calculations!$O$6,(I689+J689)/H689*100,(I689/H689*100)+J689),IF('B. WasteTracking'!$J$38=Calculations!$O$6,I689+(J689/H689*100),I689+J689)))</f>
        <v/>
      </c>
      <c r="L689" s="620" t="str">
        <f t="shared" si="19"/>
        <v/>
      </c>
      <c r="M689" s="621"/>
    </row>
    <row r="690" spans="1:13" x14ac:dyDescent="0.35">
      <c r="A690" s="568"/>
      <c r="B690" s="328"/>
      <c r="C690" s="329"/>
      <c r="D690" s="334"/>
      <c r="E690" s="618"/>
      <c r="F690" s="619"/>
      <c r="G690" s="288"/>
      <c r="H690" s="332"/>
      <c r="I690" s="518"/>
      <c r="J690" s="518"/>
      <c r="K690" s="493" t="str">
        <f>IF(H690="","",IF($I$38=Calculations!$O$6,IF('B. WasteTracking'!$J$38=Calculations!$O$6,(I690+J690)/H690*100,(I690/H690*100)+J690),IF('B. WasteTracking'!$J$38=Calculations!$O$6,I690+(J690/H690*100),I690+J690)))</f>
        <v/>
      </c>
      <c r="L690" s="624" t="str">
        <f t="shared" si="19"/>
        <v/>
      </c>
      <c r="M690" s="655"/>
    </row>
    <row r="691" spans="1:13" x14ac:dyDescent="0.35">
      <c r="A691" s="547"/>
      <c r="B691" s="330"/>
      <c r="C691" s="331"/>
      <c r="D691" s="334"/>
      <c r="E691" s="616"/>
      <c r="F691" s="617"/>
      <c r="G691" s="250"/>
      <c r="H691" s="548"/>
      <c r="I691" s="545"/>
      <c r="J691" s="545"/>
      <c r="K691" s="493" t="str">
        <f>IF(H691="","",IF($I$38=Calculations!$O$6,IF('B. WasteTracking'!$J$38=Calculations!$O$6,(I691+J691)/H691*100,(I691/H691*100)+J691),IF('B. WasteTracking'!$J$38=Calculations!$O$6,I691+(J691/H691*100),I691+J691)))</f>
        <v/>
      </c>
      <c r="L691" s="620" t="str">
        <f t="shared" si="19"/>
        <v/>
      </c>
      <c r="M691" s="621"/>
    </row>
    <row r="692" spans="1:13" x14ac:dyDescent="0.35">
      <c r="A692" s="568"/>
      <c r="B692" s="328"/>
      <c r="C692" s="329"/>
      <c r="D692" s="334"/>
      <c r="E692" s="618"/>
      <c r="F692" s="619"/>
      <c r="G692" s="288"/>
      <c r="H692" s="332"/>
      <c r="I692" s="518"/>
      <c r="J692" s="518"/>
      <c r="K692" s="493" t="str">
        <f>IF(H692="","",IF($I$38=Calculations!$O$6,IF('B. WasteTracking'!$J$38=Calculations!$O$6,(I692+J692)/H692*100,(I692/H692*100)+J692),IF('B. WasteTracking'!$J$38=Calculations!$O$6,I692+(J692/H692*100),I692+J692)))</f>
        <v/>
      </c>
      <c r="L692" s="620" t="str">
        <f t="shared" si="19"/>
        <v/>
      </c>
      <c r="M692" s="621"/>
    </row>
    <row r="693" spans="1:13" ht="15" thickBot="1" x14ac:dyDescent="0.4">
      <c r="A693" s="547"/>
      <c r="B693" s="498"/>
      <c r="C693" s="499"/>
      <c r="D693" s="500"/>
      <c r="E693" s="659"/>
      <c r="F693" s="660"/>
      <c r="G693" s="501"/>
      <c r="H693" s="551"/>
      <c r="I693" s="552"/>
      <c r="J693" s="552"/>
      <c r="K693" s="502" t="str">
        <f>IF(H693="","",IF($I$38=Calculations!$O$6,IF('B. WasteTracking'!$J$38=Calculations!$O$6,(I693+J693)/H693*100,(I693/H693*100)+J693),IF('B. WasteTracking'!$J$38=Calculations!$O$6,I693+(J693/H693*100),I693+J693)))</f>
        <v/>
      </c>
      <c r="L693" s="625" t="str">
        <f t="shared" si="19"/>
        <v/>
      </c>
      <c r="M693" s="626"/>
    </row>
  </sheetData>
  <sheetProtection algorithmName="SHA-512" hashValue="/9G0lRqCV9CPvD93NCAREC5uInPVxrHVe8u5DNHMeOwuH/5Q/GZEh9nnF7l2p70E2DpkUesTiLUnt/Lwb2jCXw==" saltValue="8pNRRGQDgJ7zICAeBVE3Nw==" spinCount="100000" sheet="1" objects="1" scenarios="1"/>
  <dataConsolidate/>
  <mergeCells count="1194">
    <mergeCell ref="E691:F691"/>
    <mergeCell ref="L691:M691"/>
    <mergeCell ref="E692:F692"/>
    <mergeCell ref="L692:M692"/>
    <mergeCell ref="E693:F693"/>
    <mergeCell ref="L693:M693"/>
    <mergeCell ref="E683:F683"/>
    <mergeCell ref="L683:M683"/>
    <mergeCell ref="E684:F684"/>
    <mergeCell ref="L684:M684"/>
    <mergeCell ref="E685:F685"/>
    <mergeCell ref="L685:M685"/>
    <mergeCell ref="E686:F686"/>
    <mergeCell ref="L686:M686"/>
    <mergeCell ref="E687:F687"/>
    <mergeCell ref="L687:M687"/>
    <mergeCell ref="E688:F688"/>
    <mergeCell ref="L688:M688"/>
    <mergeCell ref="E677:F677"/>
    <mergeCell ref="L677:M677"/>
    <mergeCell ref="E678:F678"/>
    <mergeCell ref="L678:M678"/>
    <mergeCell ref="E679:F679"/>
    <mergeCell ref="L679:M679"/>
    <mergeCell ref="E680:F680"/>
    <mergeCell ref="L680:M680"/>
    <mergeCell ref="E681:F681"/>
    <mergeCell ref="L681:M681"/>
    <mergeCell ref="E682:F682"/>
    <mergeCell ref="L682:M682"/>
    <mergeCell ref="E689:F689"/>
    <mergeCell ref="L689:M689"/>
    <mergeCell ref="E690:F690"/>
    <mergeCell ref="L690:M690"/>
    <mergeCell ref="E668:F668"/>
    <mergeCell ref="L668:M668"/>
    <mergeCell ref="E669:F669"/>
    <mergeCell ref="L669:M669"/>
    <mergeCell ref="E670:F670"/>
    <mergeCell ref="L670:M670"/>
    <mergeCell ref="E671:F671"/>
    <mergeCell ref="L671:M671"/>
    <mergeCell ref="E672:F672"/>
    <mergeCell ref="L672:M672"/>
    <mergeCell ref="E673:F673"/>
    <mergeCell ref="L673:M673"/>
    <mergeCell ref="E674:F674"/>
    <mergeCell ref="L674:M674"/>
    <mergeCell ref="E675:F675"/>
    <mergeCell ref="L675:M675"/>
    <mergeCell ref="E652:F652"/>
    <mergeCell ref="L652:M652"/>
    <mergeCell ref="E653:F653"/>
    <mergeCell ref="L653:M653"/>
    <mergeCell ref="E654:F654"/>
    <mergeCell ref="L654:M654"/>
    <mergeCell ref="E655:F655"/>
    <mergeCell ref="L655:M655"/>
    <mergeCell ref="E676:F676"/>
    <mergeCell ref="L676:M676"/>
    <mergeCell ref="E656:F656"/>
    <mergeCell ref="L656:M656"/>
    <mergeCell ref="E657:F657"/>
    <mergeCell ref="L657:M657"/>
    <mergeCell ref="E658:F658"/>
    <mergeCell ref="L658:M658"/>
    <mergeCell ref="E659:F659"/>
    <mergeCell ref="L659:M659"/>
    <mergeCell ref="E660:F660"/>
    <mergeCell ref="L660:M660"/>
    <mergeCell ref="E663:F663"/>
    <mergeCell ref="L663:M663"/>
    <mergeCell ref="L664:M664"/>
    <mergeCell ref="E666:F666"/>
    <mergeCell ref="L666:M666"/>
    <mergeCell ref="E667:F667"/>
    <mergeCell ref="L667:M667"/>
    <mergeCell ref="E643:F643"/>
    <mergeCell ref="L643:M643"/>
    <mergeCell ref="E644:F644"/>
    <mergeCell ref="L644:M644"/>
    <mergeCell ref="E645:F645"/>
    <mergeCell ref="L645:M645"/>
    <mergeCell ref="E646:F646"/>
    <mergeCell ref="L646:M646"/>
    <mergeCell ref="E647:F647"/>
    <mergeCell ref="L647:M647"/>
    <mergeCell ref="E648:F648"/>
    <mergeCell ref="L648:M648"/>
    <mergeCell ref="E649:F649"/>
    <mergeCell ref="L649:M649"/>
    <mergeCell ref="E650:F650"/>
    <mergeCell ref="L650:M650"/>
    <mergeCell ref="E651:F651"/>
    <mergeCell ref="L651:M651"/>
    <mergeCell ref="E634:F634"/>
    <mergeCell ref="L634:M634"/>
    <mergeCell ref="E635:F635"/>
    <mergeCell ref="L635:M635"/>
    <mergeCell ref="E636:F636"/>
    <mergeCell ref="L636:M636"/>
    <mergeCell ref="E637:F637"/>
    <mergeCell ref="L637:M637"/>
    <mergeCell ref="E638:F638"/>
    <mergeCell ref="L638:M638"/>
    <mergeCell ref="E639:F639"/>
    <mergeCell ref="L639:M639"/>
    <mergeCell ref="E640:F640"/>
    <mergeCell ref="L640:M640"/>
    <mergeCell ref="E641:F641"/>
    <mergeCell ref="L641:M641"/>
    <mergeCell ref="E642:F642"/>
    <mergeCell ref="L642:M642"/>
    <mergeCell ref="E622:F622"/>
    <mergeCell ref="L622:M622"/>
    <mergeCell ref="E623:F623"/>
    <mergeCell ref="L623:M623"/>
    <mergeCell ref="E624:F624"/>
    <mergeCell ref="L624:M624"/>
    <mergeCell ref="E625:F625"/>
    <mergeCell ref="L625:M625"/>
    <mergeCell ref="E626:F626"/>
    <mergeCell ref="L626:M626"/>
    <mergeCell ref="E627:F627"/>
    <mergeCell ref="L627:M627"/>
    <mergeCell ref="E630:F630"/>
    <mergeCell ref="L630:M630"/>
    <mergeCell ref="L631:M631"/>
    <mergeCell ref="E633:F633"/>
    <mergeCell ref="L633:M633"/>
    <mergeCell ref="E613:F613"/>
    <mergeCell ref="L613:M613"/>
    <mergeCell ref="E614:F614"/>
    <mergeCell ref="L614:M614"/>
    <mergeCell ref="E615:F615"/>
    <mergeCell ref="L615:M615"/>
    <mergeCell ref="E616:F616"/>
    <mergeCell ref="L616:M616"/>
    <mergeCell ref="E617:F617"/>
    <mergeCell ref="L617:M617"/>
    <mergeCell ref="E618:F618"/>
    <mergeCell ref="L618:M618"/>
    <mergeCell ref="E619:F619"/>
    <mergeCell ref="L619:M619"/>
    <mergeCell ref="E620:F620"/>
    <mergeCell ref="L620:M620"/>
    <mergeCell ref="E621:F621"/>
    <mergeCell ref="L621:M621"/>
    <mergeCell ref="E604:F604"/>
    <mergeCell ref="L604:M604"/>
    <mergeCell ref="E605:F605"/>
    <mergeCell ref="L605:M605"/>
    <mergeCell ref="E606:F606"/>
    <mergeCell ref="L606:M606"/>
    <mergeCell ref="E607:F607"/>
    <mergeCell ref="L607:M607"/>
    <mergeCell ref="E608:F608"/>
    <mergeCell ref="L608:M608"/>
    <mergeCell ref="E609:F609"/>
    <mergeCell ref="L609:M609"/>
    <mergeCell ref="E610:F610"/>
    <mergeCell ref="L610:M610"/>
    <mergeCell ref="E611:F611"/>
    <mergeCell ref="L611:M611"/>
    <mergeCell ref="E612:F612"/>
    <mergeCell ref="L612:M612"/>
    <mergeCell ref="E592:F592"/>
    <mergeCell ref="L592:M592"/>
    <mergeCell ref="E593:F593"/>
    <mergeCell ref="L593:M593"/>
    <mergeCell ref="E594:F594"/>
    <mergeCell ref="L594:M594"/>
    <mergeCell ref="E597:F597"/>
    <mergeCell ref="L597:M597"/>
    <mergeCell ref="L598:M598"/>
    <mergeCell ref="E600:F600"/>
    <mergeCell ref="L600:M600"/>
    <mergeCell ref="E601:F601"/>
    <mergeCell ref="L601:M601"/>
    <mergeCell ref="E602:F602"/>
    <mergeCell ref="L602:M602"/>
    <mergeCell ref="E603:F603"/>
    <mergeCell ref="L603:M603"/>
    <mergeCell ref="E583:F583"/>
    <mergeCell ref="L583:M583"/>
    <mergeCell ref="E584:F584"/>
    <mergeCell ref="L584:M584"/>
    <mergeCell ref="E585:F585"/>
    <mergeCell ref="L585:M585"/>
    <mergeCell ref="E586:F586"/>
    <mergeCell ref="L586:M586"/>
    <mergeCell ref="E587:F587"/>
    <mergeCell ref="L587:M587"/>
    <mergeCell ref="E588:F588"/>
    <mergeCell ref="L588:M588"/>
    <mergeCell ref="E589:F589"/>
    <mergeCell ref="L589:M589"/>
    <mergeCell ref="E590:F590"/>
    <mergeCell ref="L590:M590"/>
    <mergeCell ref="E591:F591"/>
    <mergeCell ref="L591:M591"/>
    <mergeCell ref="E574:F574"/>
    <mergeCell ref="L574:M574"/>
    <mergeCell ref="E575:F575"/>
    <mergeCell ref="L575:M575"/>
    <mergeCell ref="E576:F576"/>
    <mergeCell ref="L576:M576"/>
    <mergeCell ref="E577:F577"/>
    <mergeCell ref="L577:M577"/>
    <mergeCell ref="E578:F578"/>
    <mergeCell ref="L578:M578"/>
    <mergeCell ref="E579:F579"/>
    <mergeCell ref="L579:M579"/>
    <mergeCell ref="E580:F580"/>
    <mergeCell ref="L580:M580"/>
    <mergeCell ref="E581:F581"/>
    <mergeCell ref="L581:M581"/>
    <mergeCell ref="E582:F582"/>
    <mergeCell ref="L582:M582"/>
    <mergeCell ref="E564:F564"/>
    <mergeCell ref="L564:M564"/>
    <mergeCell ref="L565:M565"/>
    <mergeCell ref="E567:F567"/>
    <mergeCell ref="L567:M567"/>
    <mergeCell ref="E568:F568"/>
    <mergeCell ref="L568:M568"/>
    <mergeCell ref="E569:F569"/>
    <mergeCell ref="L569:M569"/>
    <mergeCell ref="E570:F570"/>
    <mergeCell ref="L570:M570"/>
    <mergeCell ref="E571:F571"/>
    <mergeCell ref="L571:M571"/>
    <mergeCell ref="E572:F572"/>
    <mergeCell ref="L572:M572"/>
    <mergeCell ref="E573:F573"/>
    <mergeCell ref="L573:M573"/>
    <mergeCell ref="E553:F553"/>
    <mergeCell ref="L553:M553"/>
    <mergeCell ref="E554:F554"/>
    <mergeCell ref="L554:M554"/>
    <mergeCell ref="E555:F555"/>
    <mergeCell ref="L555:M555"/>
    <mergeCell ref="E556:F556"/>
    <mergeCell ref="L556:M556"/>
    <mergeCell ref="E557:F557"/>
    <mergeCell ref="L557:M557"/>
    <mergeCell ref="E558:F558"/>
    <mergeCell ref="L558:M558"/>
    <mergeCell ref="E559:F559"/>
    <mergeCell ref="L559:M559"/>
    <mergeCell ref="E560:F560"/>
    <mergeCell ref="L560:M560"/>
    <mergeCell ref="E561:F561"/>
    <mergeCell ref="L561:M561"/>
    <mergeCell ref="E544:F544"/>
    <mergeCell ref="L544:M544"/>
    <mergeCell ref="E545:F545"/>
    <mergeCell ref="L545:M545"/>
    <mergeCell ref="E546:F546"/>
    <mergeCell ref="L546:M546"/>
    <mergeCell ref="E547:F547"/>
    <mergeCell ref="L547:M547"/>
    <mergeCell ref="E548:F548"/>
    <mergeCell ref="L548:M548"/>
    <mergeCell ref="E549:F549"/>
    <mergeCell ref="L549:M549"/>
    <mergeCell ref="E550:F550"/>
    <mergeCell ref="L550:M550"/>
    <mergeCell ref="E551:F551"/>
    <mergeCell ref="L551:M551"/>
    <mergeCell ref="E552:F552"/>
    <mergeCell ref="L552:M552"/>
    <mergeCell ref="E535:F535"/>
    <mergeCell ref="L535:M535"/>
    <mergeCell ref="E536:F536"/>
    <mergeCell ref="L536:M536"/>
    <mergeCell ref="E537:F537"/>
    <mergeCell ref="L537:M537"/>
    <mergeCell ref="E538:F538"/>
    <mergeCell ref="L538:M538"/>
    <mergeCell ref="E539:F539"/>
    <mergeCell ref="L539:M539"/>
    <mergeCell ref="E540:F540"/>
    <mergeCell ref="L540:M540"/>
    <mergeCell ref="E541:F541"/>
    <mergeCell ref="L541:M541"/>
    <mergeCell ref="E542:F542"/>
    <mergeCell ref="L542:M542"/>
    <mergeCell ref="E543:F543"/>
    <mergeCell ref="L543:M543"/>
    <mergeCell ref="E523:F523"/>
    <mergeCell ref="L523:M523"/>
    <mergeCell ref="E524:F524"/>
    <mergeCell ref="L524:M524"/>
    <mergeCell ref="E525:F525"/>
    <mergeCell ref="L525:M525"/>
    <mergeCell ref="E526:F526"/>
    <mergeCell ref="L526:M526"/>
    <mergeCell ref="E527:F527"/>
    <mergeCell ref="L527:M527"/>
    <mergeCell ref="E528:F528"/>
    <mergeCell ref="L528:M528"/>
    <mergeCell ref="E531:F531"/>
    <mergeCell ref="L531:M531"/>
    <mergeCell ref="L532:M532"/>
    <mergeCell ref="E534:F534"/>
    <mergeCell ref="L534:M534"/>
    <mergeCell ref="E514:F514"/>
    <mergeCell ref="L514:M514"/>
    <mergeCell ref="E515:F515"/>
    <mergeCell ref="L515:M515"/>
    <mergeCell ref="E516:F516"/>
    <mergeCell ref="L516:M516"/>
    <mergeCell ref="E517:F517"/>
    <mergeCell ref="L517:M517"/>
    <mergeCell ref="E518:F518"/>
    <mergeCell ref="L518:M518"/>
    <mergeCell ref="E519:F519"/>
    <mergeCell ref="L519:M519"/>
    <mergeCell ref="E520:F520"/>
    <mergeCell ref="L520:M520"/>
    <mergeCell ref="E521:F521"/>
    <mergeCell ref="L521:M521"/>
    <mergeCell ref="E522:F522"/>
    <mergeCell ref="L522:M522"/>
    <mergeCell ref="E439:F439"/>
    <mergeCell ref="L439:M439"/>
    <mergeCell ref="E440:F440"/>
    <mergeCell ref="L449:M449"/>
    <mergeCell ref="L448:M448"/>
    <mergeCell ref="E449:F449"/>
    <mergeCell ref="E448:F448"/>
    <mergeCell ref="E509:F509"/>
    <mergeCell ref="L509:M509"/>
    <mergeCell ref="E510:F510"/>
    <mergeCell ref="L510:M510"/>
    <mergeCell ref="E511:F511"/>
    <mergeCell ref="L511:M511"/>
    <mergeCell ref="E512:F512"/>
    <mergeCell ref="L512:M512"/>
    <mergeCell ref="E513:F513"/>
    <mergeCell ref="L513:M513"/>
    <mergeCell ref="L386:M386"/>
    <mergeCell ref="E390:F390"/>
    <mergeCell ref="E391:F391"/>
    <mergeCell ref="E392:F392"/>
    <mergeCell ref="L382:M382"/>
    <mergeCell ref="L383:M383"/>
    <mergeCell ref="L381:M381"/>
    <mergeCell ref="E441:F441"/>
    <mergeCell ref="L441:M441"/>
    <mergeCell ref="E444:F444"/>
    <mergeCell ref="L445:M445"/>
    <mergeCell ref="E446:F446"/>
    <mergeCell ref="L446:M446"/>
    <mergeCell ref="E475:F475"/>
    <mergeCell ref="L475:M475"/>
    <mergeCell ref="E443:F443"/>
    <mergeCell ref="L443:M443"/>
    <mergeCell ref="L444:M444"/>
    <mergeCell ref="E445:F445"/>
    <mergeCell ref="E474:F474"/>
    <mergeCell ref="L474:M474"/>
    <mergeCell ref="E426:F426"/>
    <mergeCell ref="L426:M426"/>
    <mergeCell ref="E427:F427"/>
    <mergeCell ref="E428:F428"/>
    <mergeCell ref="L428:M428"/>
    <mergeCell ref="L429:M429"/>
    <mergeCell ref="E432:F432"/>
    <mergeCell ref="L433:M433"/>
    <mergeCell ref="L432:M432"/>
    <mergeCell ref="L435:M435"/>
    <mergeCell ref="E447:F447"/>
    <mergeCell ref="E501:F501"/>
    <mergeCell ref="L501:M501"/>
    <mergeCell ref="E502:F502"/>
    <mergeCell ref="L502:M502"/>
    <mergeCell ref="E503:F503"/>
    <mergeCell ref="L503:M503"/>
    <mergeCell ref="E504:F504"/>
    <mergeCell ref="L504:M504"/>
    <mergeCell ref="E505:F505"/>
    <mergeCell ref="L505:M505"/>
    <mergeCell ref="E506:F506"/>
    <mergeCell ref="L506:M506"/>
    <mergeCell ref="E507:F507"/>
    <mergeCell ref="L507:M507"/>
    <mergeCell ref="E508:F508"/>
    <mergeCell ref="L508:M508"/>
    <mergeCell ref="E72:F72"/>
    <mergeCell ref="L72:M72"/>
    <mergeCell ref="L105:M105"/>
    <mergeCell ref="E106:F106"/>
    <mergeCell ref="L106:M106"/>
    <mergeCell ref="E135:F135"/>
    <mergeCell ref="L135:M135"/>
    <mergeCell ref="E138:F138"/>
    <mergeCell ref="L139:M139"/>
    <mergeCell ref="E140:F140"/>
    <mergeCell ref="L140:M140"/>
    <mergeCell ref="L169:M169"/>
    <mergeCell ref="E172:F172"/>
    <mergeCell ref="L173:M173"/>
    <mergeCell ref="E174:F174"/>
    <mergeCell ref="L174:M174"/>
    <mergeCell ref="E488:F488"/>
    <mergeCell ref="L488:M488"/>
    <mergeCell ref="E495:F495"/>
    <mergeCell ref="L495:M495"/>
    <mergeCell ref="E498:F498"/>
    <mergeCell ref="L498:M498"/>
    <mergeCell ref="L499:M499"/>
    <mergeCell ref="E489:F489"/>
    <mergeCell ref="L489:M489"/>
    <mergeCell ref="E490:F490"/>
    <mergeCell ref="L490:M490"/>
    <mergeCell ref="E491:F491"/>
    <mergeCell ref="L491:M491"/>
    <mergeCell ref="E492:F492"/>
    <mergeCell ref="L492:M492"/>
    <mergeCell ref="E493:F493"/>
    <mergeCell ref="L493:M493"/>
    <mergeCell ref="E494:F494"/>
    <mergeCell ref="L494:M494"/>
    <mergeCell ref="E305:F305"/>
    <mergeCell ref="L305:M305"/>
    <mergeCell ref="E306:F306"/>
    <mergeCell ref="L306:M306"/>
    <mergeCell ref="L319:M319"/>
    <mergeCell ref="L320:M320"/>
    <mergeCell ref="L321:M321"/>
    <mergeCell ref="L322:M322"/>
    <mergeCell ref="E483:F483"/>
    <mergeCell ref="L483:M483"/>
    <mergeCell ref="E484:F484"/>
    <mergeCell ref="L484:M484"/>
    <mergeCell ref="E485:F485"/>
    <mergeCell ref="L485:M485"/>
    <mergeCell ref="E486:F486"/>
    <mergeCell ref="L486:M486"/>
    <mergeCell ref="E487:F487"/>
    <mergeCell ref="L487:M487"/>
    <mergeCell ref="L378:M378"/>
    <mergeCell ref="E407:F407"/>
    <mergeCell ref="L407:M407"/>
    <mergeCell ref="E410:F410"/>
    <mergeCell ref="E375:F375"/>
    <mergeCell ref="L375:M375"/>
    <mergeCell ref="L376:M376"/>
    <mergeCell ref="E377:F377"/>
    <mergeCell ref="E409:F409"/>
    <mergeCell ref="L409:M409"/>
    <mergeCell ref="L396:M396"/>
    <mergeCell ref="E399:F399"/>
    <mergeCell ref="L400:M400"/>
    <mergeCell ref="E393:F393"/>
    <mergeCell ref="E477:F477"/>
    <mergeCell ref="L477:M477"/>
    <mergeCell ref="L478:M478"/>
    <mergeCell ref="E479:F479"/>
    <mergeCell ref="E481:F481"/>
    <mergeCell ref="L481:M481"/>
    <mergeCell ref="E482:F482"/>
    <mergeCell ref="L482:M482"/>
    <mergeCell ref="E476:F476"/>
    <mergeCell ref="L476:M476"/>
    <mergeCell ref="E478:F478"/>
    <mergeCell ref="L479:M479"/>
    <mergeCell ref="E480:F480"/>
    <mergeCell ref="L480:M480"/>
    <mergeCell ref="L308:M308"/>
    <mergeCell ref="E309:F309"/>
    <mergeCell ref="E341:F341"/>
    <mergeCell ref="L341:M341"/>
    <mergeCell ref="L342:M342"/>
    <mergeCell ref="E343:F343"/>
    <mergeCell ref="L334:M334"/>
    <mergeCell ref="L393:M393"/>
    <mergeCell ref="E394:F394"/>
    <mergeCell ref="L394:M394"/>
    <mergeCell ref="E395:F395"/>
    <mergeCell ref="L395:M395"/>
    <mergeCell ref="L399:M399"/>
    <mergeCell ref="E386:F386"/>
    <mergeCell ref="E380:F380"/>
    <mergeCell ref="E379:F379"/>
    <mergeCell ref="E376:F376"/>
    <mergeCell ref="E378:F378"/>
    <mergeCell ref="E219:F219"/>
    <mergeCell ref="L220:M220"/>
    <mergeCell ref="L221:M221"/>
    <mergeCell ref="E220:F220"/>
    <mergeCell ref="E229:F229"/>
    <mergeCell ref="L229:M229"/>
    <mergeCell ref="E230:F230"/>
    <mergeCell ref="L230:M230"/>
    <mergeCell ref="L231:M231"/>
    <mergeCell ref="E228:F228"/>
    <mergeCell ref="L228:M228"/>
    <mergeCell ref="L222:M222"/>
    <mergeCell ref="L223:M223"/>
    <mergeCell ref="E226:F226"/>
    <mergeCell ref="E227:F227"/>
    <mergeCell ref="E181:F181"/>
    <mergeCell ref="E183:F183"/>
    <mergeCell ref="E184:F184"/>
    <mergeCell ref="E382:F382"/>
    <mergeCell ref="E383:F383"/>
    <mergeCell ref="E384:F384"/>
    <mergeCell ref="E385:F385"/>
    <mergeCell ref="E171:F171"/>
    <mergeCell ref="L171:M171"/>
    <mergeCell ref="L172:M172"/>
    <mergeCell ref="E173:F173"/>
    <mergeCell ref="E205:F205"/>
    <mergeCell ref="L205:M205"/>
    <mergeCell ref="L206:M206"/>
    <mergeCell ref="E207:F207"/>
    <mergeCell ref="E239:F239"/>
    <mergeCell ref="L239:M239"/>
    <mergeCell ref="L240:M240"/>
    <mergeCell ref="L235:M235"/>
    <mergeCell ref="E238:F238"/>
    <mergeCell ref="L295:M295"/>
    <mergeCell ref="E308:F308"/>
    <mergeCell ref="L309:M309"/>
    <mergeCell ref="E310:F310"/>
    <mergeCell ref="L310:M310"/>
    <mergeCell ref="E339:F339"/>
    <mergeCell ref="L339:M339"/>
    <mergeCell ref="E342:F342"/>
    <mergeCell ref="L343:M343"/>
    <mergeCell ref="E344:F344"/>
    <mergeCell ref="L344:M344"/>
    <mergeCell ref="E307:F307"/>
    <mergeCell ref="L307:M307"/>
    <mergeCell ref="L219:M219"/>
    <mergeCell ref="E218:F218"/>
    <mergeCell ref="L440:M440"/>
    <mergeCell ref="L442:M442"/>
    <mergeCell ref="L447:M447"/>
    <mergeCell ref="E442:F442"/>
    <mergeCell ref="E69:F69"/>
    <mergeCell ref="L69:M69"/>
    <mergeCell ref="L70:M70"/>
    <mergeCell ref="L103:M103"/>
    <mergeCell ref="E415:F415"/>
    <mergeCell ref="E416:F416"/>
    <mergeCell ref="E417:F417"/>
    <mergeCell ref="E418:F418"/>
    <mergeCell ref="E419:F419"/>
    <mergeCell ref="L415:M415"/>
    <mergeCell ref="L416:M416"/>
    <mergeCell ref="L417:M417"/>
    <mergeCell ref="E413:F413"/>
    <mergeCell ref="E414:F414"/>
    <mergeCell ref="L418:M418"/>
    <mergeCell ref="L419:M419"/>
    <mergeCell ref="L420:M420"/>
    <mergeCell ref="L366:M366"/>
    <mergeCell ref="E363:F363"/>
    <mergeCell ref="L379:M379"/>
    <mergeCell ref="L380:M380"/>
    <mergeCell ref="L377:M377"/>
    <mergeCell ref="L369:M369"/>
    <mergeCell ref="E370:F370"/>
    <mergeCell ref="L363:M363"/>
    <mergeCell ref="E366:F366"/>
    <mergeCell ref="E358:F358"/>
    <mergeCell ref="E369:F369"/>
    <mergeCell ref="L454:M454"/>
    <mergeCell ref="E450:F450"/>
    <mergeCell ref="E461:F461"/>
    <mergeCell ref="L461:M461"/>
    <mergeCell ref="E462:F462"/>
    <mergeCell ref="L462:M462"/>
    <mergeCell ref="E465:F465"/>
    <mergeCell ref="L465:M465"/>
    <mergeCell ref="L466:M466"/>
    <mergeCell ref="E468:F468"/>
    <mergeCell ref="L468:M468"/>
    <mergeCell ref="E469:F469"/>
    <mergeCell ref="L469:M469"/>
    <mergeCell ref="E470:F470"/>
    <mergeCell ref="L470:M470"/>
    <mergeCell ref="E459:F459"/>
    <mergeCell ref="L459:M459"/>
    <mergeCell ref="E460:F460"/>
    <mergeCell ref="L460:M460"/>
    <mergeCell ref="L455:M455"/>
    <mergeCell ref="L456:M456"/>
    <mergeCell ref="L457:M457"/>
    <mergeCell ref="L458:M458"/>
    <mergeCell ref="E451:F451"/>
    <mergeCell ref="E452:F452"/>
    <mergeCell ref="L367:M367"/>
    <mergeCell ref="E360:F360"/>
    <mergeCell ref="L360:M360"/>
    <mergeCell ref="E361:F361"/>
    <mergeCell ref="L361:M361"/>
    <mergeCell ref="E362:F362"/>
    <mergeCell ref="L362:M362"/>
    <mergeCell ref="E471:F471"/>
    <mergeCell ref="L471:M471"/>
    <mergeCell ref="E472:F472"/>
    <mergeCell ref="L472:M472"/>
    <mergeCell ref="E473:F473"/>
    <mergeCell ref="L473:M473"/>
    <mergeCell ref="E453:F453"/>
    <mergeCell ref="E454:F454"/>
    <mergeCell ref="E455:F455"/>
    <mergeCell ref="E456:F456"/>
    <mergeCell ref="E457:F457"/>
    <mergeCell ref="E458:F458"/>
    <mergeCell ref="L413:M413"/>
    <mergeCell ref="L414:M414"/>
    <mergeCell ref="L403:M403"/>
    <mergeCell ref="E402:F402"/>
    <mergeCell ref="E403:F403"/>
    <mergeCell ref="L450:M450"/>
    <mergeCell ref="L451:M451"/>
    <mergeCell ref="L452:M452"/>
    <mergeCell ref="L453:M453"/>
    <mergeCell ref="L390:M390"/>
    <mergeCell ref="L391:M391"/>
    <mergeCell ref="L392:M392"/>
    <mergeCell ref="E405:F405"/>
    <mergeCell ref="L304:M304"/>
    <mergeCell ref="L340:M340"/>
    <mergeCell ref="E345:F345"/>
    <mergeCell ref="L345:M345"/>
    <mergeCell ref="L347:M347"/>
    <mergeCell ref="L348:M348"/>
    <mergeCell ref="L349:M349"/>
    <mergeCell ref="E329:F329"/>
    <mergeCell ref="L329:M329"/>
    <mergeCell ref="L330:M330"/>
    <mergeCell ref="E333:F333"/>
    <mergeCell ref="E371:F371"/>
    <mergeCell ref="E381:F381"/>
    <mergeCell ref="E359:F359"/>
    <mergeCell ref="E374:F374"/>
    <mergeCell ref="E373:F373"/>
    <mergeCell ref="L373:M373"/>
    <mergeCell ref="E327:F327"/>
    <mergeCell ref="L327:M327"/>
    <mergeCell ref="E328:F328"/>
    <mergeCell ref="L328:M328"/>
    <mergeCell ref="L346:M346"/>
    <mergeCell ref="E350:F350"/>
    <mergeCell ref="E351:F351"/>
    <mergeCell ref="E352:F352"/>
    <mergeCell ref="E353:F353"/>
    <mergeCell ref="E354:F354"/>
    <mergeCell ref="L338:M338"/>
    <mergeCell ref="L371:M371"/>
    <mergeCell ref="E372:F372"/>
    <mergeCell ref="L372:M372"/>
    <mergeCell ref="L374:M374"/>
    <mergeCell ref="L285:M285"/>
    <mergeCell ref="L286:M286"/>
    <mergeCell ref="E288:F288"/>
    <mergeCell ref="E289:F289"/>
    <mergeCell ref="E290:F290"/>
    <mergeCell ref="E291:F291"/>
    <mergeCell ref="E292:F292"/>
    <mergeCell ref="E293:F293"/>
    <mergeCell ref="L290:M290"/>
    <mergeCell ref="L291:M291"/>
    <mergeCell ref="L292:M292"/>
    <mergeCell ref="L358:M358"/>
    <mergeCell ref="L359:M359"/>
    <mergeCell ref="L301:M301"/>
    <mergeCell ref="E296:F296"/>
    <mergeCell ref="L296:M296"/>
    <mergeCell ref="L297:M297"/>
    <mergeCell ref="E300:F300"/>
    <mergeCell ref="E322:F322"/>
    <mergeCell ref="E323:F323"/>
    <mergeCell ref="E324:F324"/>
    <mergeCell ref="E340:F340"/>
    <mergeCell ref="E338:F338"/>
    <mergeCell ref="E348:F348"/>
    <mergeCell ref="E349:F349"/>
    <mergeCell ref="E347:F347"/>
    <mergeCell ref="E346:F346"/>
    <mergeCell ref="L300:M300"/>
    <mergeCell ref="E297:F297"/>
    <mergeCell ref="E303:F303"/>
    <mergeCell ref="L303:M303"/>
    <mergeCell ref="E304:F304"/>
    <mergeCell ref="E294:F294"/>
    <mergeCell ref="L294:M294"/>
    <mergeCell ref="E295:F295"/>
    <mergeCell ref="L264:M264"/>
    <mergeCell ref="E267:F267"/>
    <mergeCell ref="L268:M268"/>
    <mergeCell ref="L267:M267"/>
    <mergeCell ref="E264:F264"/>
    <mergeCell ref="L270:M270"/>
    <mergeCell ref="L272:M272"/>
    <mergeCell ref="L277:M277"/>
    <mergeCell ref="L278:M278"/>
    <mergeCell ref="L279:M279"/>
    <mergeCell ref="L280:M280"/>
    <mergeCell ref="E271:F271"/>
    <mergeCell ref="L271:M271"/>
    <mergeCell ref="E274:F274"/>
    <mergeCell ref="L275:M275"/>
    <mergeCell ref="E276:F276"/>
    <mergeCell ref="L276:M276"/>
    <mergeCell ref="E273:F273"/>
    <mergeCell ref="L273:M273"/>
    <mergeCell ref="L274:M274"/>
    <mergeCell ref="E275:F275"/>
    <mergeCell ref="L293:M293"/>
    <mergeCell ref="L287:M287"/>
    <mergeCell ref="L288:M288"/>
    <mergeCell ref="L289:M289"/>
    <mergeCell ref="L281:M281"/>
    <mergeCell ref="L282:M282"/>
    <mergeCell ref="L283:M283"/>
    <mergeCell ref="L284:M284"/>
    <mergeCell ref="L261:M261"/>
    <mergeCell ref="E262:F262"/>
    <mergeCell ref="L262:M262"/>
    <mergeCell ref="E263:F263"/>
    <mergeCell ref="L263:M263"/>
    <mergeCell ref="E253:F253"/>
    <mergeCell ref="E254:F254"/>
    <mergeCell ref="E251:F251"/>
    <mergeCell ref="E252:F252"/>
    <mergeCell ref="L257:M257"/>
    <mergeCell ref="L258:M258"/>
    <mergeCell ref="L259:M259"/>
    <mergeCell ref="L260:M260"/>
    <mergeCell ref="E257:F257"/>
    <mergeCell ref="E258:F258"/>
    <mergeCell ref="E259:F259"/>
    <mergeCell ref="E260:F260"/>
    <mergeCell ref="E237:F237"/>
    <mergeCell ref="L237:M237"/>
    <mergeCell ref="E240:F240"/>
    <mergeCell ref="L241:M241"/>
    <mergeCell ref="L188:M188"/>
    <mergeCell ref="L189:M189"/>
    <mergeCell ref="L217:M217"/>
    <mergeCell ref="L218:M218"/>
    <mergeCell ref="E215:F215"/>
    <mergeCell ref="E216:F216"/>
    <mergeCell ref="E206:F206"/>
    <mergeCell ref="L207:M207"/>
    <mergeCell ref="E208:F208"/>
    <mergeCell ref="E213:F213"/>
    <mergeCell ref="E214:F214"/>
    <mergeCell ref="E217:F217"/>
    <mergeCell ref="L208:M208"/>
    <mergeCell ref="L224:M224"/>
    <mergeCell ref="L225:M225"/>
    <mergeCell ref="L226:M226"/>
    <mergeCell ref="L227:M227"/>
    <mergeCell ref="E195:F195"/>
    <mergeCell ref="L195:M195"/>
    <mergeCell ref="E196:F196"/>
    <mergeCell ref="L196:M196"/>
    <mergeCell ref="L209:M209"/>
    <mergeCell ref="L197:M197"/>
    <mergeCell ref="L198:M198"/>
    <mergeCell ref="E201:F201"/>
    <mergeCell ref="E197:F197"/>
    <mergeCell ref="L202:M202"/>
    <mergeCell ref="E204:F204"/>
    <mergeCell ref="L179:M179"/>
    <mergeCell ref="L180:M180"/>
    <mergeCell ref="E180:F180"/>
    <mergeCell ref="L181:M181"/>
    <mergeCell ref="L182:M182"/>
    <mergeCell ref="L183:M183"/>
    <mergeCell ref="L184:M184"/>
    <mergeCell ref="L185:M185"/>
    <mergeCell ref="L186:M186"/>
    <mergeCell ref="L187:M187"/>
    <mergeCell ref="E178:F178"/>
    <mergeCell ref="E179:F179"/>
    <mergeCell ref="E185:F185"/>
    <mergeCell ref="E182:F182"/>
    <mergeCell ref="E188:F188"/>
    <mergeCell ref="L152:M152"/>
    <mergeCell ref="L153:M153"/>
    <mergeCell ref="L154:M154"/>
    <mergeCell ref="L155:M155"/>
    <mergeCell ref="L156:M156"/>
    <mergeCell ref="L157:M157"/>
    <mergeCell ref="L158:M158"/>
    <mergeCell ref="L176:M176"/>
    <mergeCell ref="L177:M177"/>
    <mergeCell ref="L178:M178"/>
    <mergeCell ref="L159:M159"/>
    <mergeCell ref="L160:M160"/>
    <mergeCell ref="L161:M161"/>
    <mergeCell ref="L168:M168"/>
    <mergeCell ref="E186:F186"/>
    <mergeCell ref="E187:F187"/>
    <mergeCell ref="L162:M162"/>
    <mergeCell ref="E164:F164"/>
    <mergeCell ref="L164:M164"/>
    <mergeCell ref="L165:M165"/>
    <mergeCell ref="E168:F168"/>
    <mergeCell ref="L175:M175"/>
    <mergeCell ref="E152:F152"/>
    <mergeCell ref="E153:F153"/>
    <mergeCell ref="E165:F165"/>
    <mergeCell ref="E161:F161"/>
    <mergeCell ref="E158:F158"/>
    <mergeCell ref="E159:F159"/>
    <mergeCell ref="E160:F160"/>
    <mergeCell ref="E162:F162"/>
    <mergeCell ref="E163:F163"/>
    <mergeCell ref="E154:F154"/>
    <mergeCell ref="E155:F155"/>
    <mergeCell ref="E156:F156"/>
    <mergeCell ref="E157:F157"/>
    <mergeCell ref="L163:M163"/>
    <mergeCell ref="L142:M142"/>
    <mergeCell ref="L143:M143"/>
    <mergeCell ref="L144:M144"/>
    <mergeCell ref="L145:M145"/>
    <mergeCell ref="L146:M146"/>
    <mergeCell ref="L147:M147"/>
    <mergeCell ref="L148:M148"/>
    <mergeCell ref="L149:M149"/>
    <mergeCell ref="L150:M150"/>
    <mergeCell ref="E143:F143"/>
    <mergeCell ref="L151:M151"/>
    <mergeCell ref="L132:M132"/>
    <mergeCell ref="E129:F129"/>
    <mergeCell ref="L129:M129"/>
    <mergeCell ref="L128:M128"/>
    <mergeCell ref="E144:F144"/>
    <mergeCell ref="E145:F145"/>
    <mergeCell ref="E146:F146"/>
    <mergeCell ref="E141:F141"/>
    <mergeCell ref="E142:F142"/>
    <mergeCell ref="L138:M138"/>
    <mergeCell ref="E139:F139"/>
    <mergeCell ref="L136:M136"/>
    <mergeCell ref="E130:F130"/>
    <mergeCell ref="L130:M130"/>
    <mergeCell ref="E149:F149"/>
    <mergeCell ref="E150:F150"/>
    <mergeCell ref="E151:F151"/>
    <mergeCell ref="E147:F147"/>
    <mergeCell ref="E148:F148"/>
    <mergeCell ref="E115:F115"/>
    <mergeCell ref="E116:F116"/>
    <mergeCell ref="E122:F122"/>
    <mergeCell ref="E117:F117"/>
    <mergeCell ref="E118:F118"/>
    <mergeCell ref="E119:F119"/>
    <mergeCell ref="E108:F108"/>
    <mergeCell ref="E109:F109"/>
    <mergeCell ref="E113:F113"/>
    <mergeCell ref="E114:F114"/>
    <mergeCell ref="L107:M107"/>
    <mergeCell ref="L108:M108"/>
    <mergeCell ref="L109:M109"/>
    <mergeCell ref="E105:F105"/>
    <mergeCell ref="L123:M123"/>
    <mergeCell ref="L124:M124"/>
    <mergeCell ref="L141:M141"/>
    <mergeCell ref="L110:M110"/>
    <mergeCell ref="L111:M111"/>
    <mergeCell ref="L112:M112"/>
    <mergeCell ref="E107:F107"/>
    <mergeCell ref="B10:C10"/>
    <mergeCell ref="B11:C11"/>
    <mergeCell ref="L63:M63"/>
    <mergeCell ref="E66:F66"/>
    <mergeCell ref="L66:M66"/>
    <mergeCell ref="E64:F64"/>
    <mergeCell ref="L64:M64"/>
    <mergeCell ref="E65:F65"/>
    <mergeCell ref="L65:M65"/>
    <mergeCell ref="E79:F79"/>
    <mergeCell ref="E78:F78"/>
    <mergeCell ref="E73:F73"/>
    <mergeCell ref="E74:F74"/>
    <mergeCell ref="E75:F75"/>
    <mergeCell ref="E76:F76"/>
    <mergeCell ref="E77:F77"/>
    <mergeCell ref="E96:F96"/>
    <mergeCell ref="L96:M96"/>
    <mergeCell ref="E40:F40"/>
    <mergeCell ref="E41:F41"/>
    <mergeCell ref="E42:F42"/>
    <mergeCell ref="E43:F43"/>
    <mergeCell ref="E44:F44"/>
    <mergeCell ref="E45:F45"/>
    <mergeCell ref="E46:F46"/>
    <mergeCell ref="J19:L19"/>
    <mergeCell ref="E48:F48"/>
    <mergeCell ref="E49:F49"/>
    <mergeCell ref="E50:F50"/>
    <mergeCell ref="E51:F51"/>
    <mergeCell ref="E52:F52"/>
    <mergeCell ref="E53:F53"/>
    <mergeCell ref="E54:F54"/>
    <mergeCell ref="E55:F55"/>
    <mergeCell ref="E97:F97"/>
    <mergeCell ref="E321:F321"/>
    <mergeCell ref="E255:F255"/>
    <mergeCell ref="E277:F277"/>
    <mergeCell ref="E272:F272"/>
    <mergeCell ref="E278:F278"/>
    <mergeCell ref="E270:F270"/>
    <mergeCell ref="E287:F287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176:F176"/>
    <mergeCell ref="E177:F177"/>
    <mergeCell ref="E234:F234"/>
    <mergeCell ref="E261:F261"/>
    <mergeCell ref="E231:F231"/>
    <mergeCell ref="E80:F80"/>
    <mergeCell ref="E81:F81"/>
    <mergeCell ref="E120:F120"/>
    <mergeCell ref="E83:F83"/>
    <mergeCell ref="E84:F84"/>
    <mergeCell ref="E85:F85"/>
    <mergeCell ref="E63:F63"/>
    <mergeCell ref="E121:F121"/>
    <mergeCell ref="E57:F57"/>
    <mergeCell ref="B19:E19"/>
    <mergeCell ref="E36:F36"/>
    <mergeCell ref="E39:F39"/>
    <mergeCell ref="E102:F102"/>
    <mergeCell ref="B21:E21"/>
    <mergeCell ref="E56:F56"/>
    <mergeCell ref="B9:C9"/>
    <mergeCell ref="L387:M387"/>
    <mergeCell ref="L388:M388"/>
    <mergeCell ref="L389:M389"/>
    <mergeCell ref="E318:F318"/>
    <mergeCell ref="E319:F319"/>
    <mergeCell ref="L54:M54"/>
    <mergeCell ref="L55:M55"/>
    <mergeCell ref="L56:M56"/>
    <mergeCell ref="L57:M57"/>
    <mergeCell ref="L86:M86"/>
    <mergeCell ref="L87:M87"/>
    <mergeCell ref="L88:M88"/>
    <mergeCell ref="E89:F89"/>
    <mergeCell ref="E90:F90"/>
    <mergeCell ref="E91:F91"/>
    <mergeCell ref="E92:F92"/>
    <mergeCell ref="L41:M41"/>
    <mergeCell ref="L42:M42"/>
    <mergeCell ref="E47:F47"/>
    <mergeCell ref="L43:M43"/>
    <mergeCell ref="L44:M44"/>
    <mergeCell ref="L45:M45"/>
    <mergeCell ref="L46:M46"/>
    <mergeCell ref="L47:M47"/>
    <mergeCell ref="L48:M48"/>
    <mergeCell ref="L436:M436"/>
    <mergeCell ref="E438:F438"/>
    <mergeCell ref="L438:M438"/>
    <mergeCell ref="L437:M437"/>
    <mergeCell ref="E435:F435"/>
    <mergeCell ref="E436:F436"/>
    <mergeCell ref="E437:F437"/>
    <mergeCell ref="L402:M402"/>
    <mergeCell ref="E404:F404"/>
    <mergeCell ref="L404:M404"/>
    <mergeCell ref="L405:M405"/>
    <mergeCell ref="L425:M425"/>
    <mergeCell ref="E425:F425"/>
    <mergeCell ref="E429:F429"/>
    <mergeCell ref="E420:F420"/>
    <mergeCell ref="L427:M427"/>
    <mergeCell ref="L411:M411"/>
    <mergeCell ref="E412:F412"/>
    <mergeCell ref="L412:M412"/>
    <mergeCell ref="L421:M421"/>
    <mergeCell ref="A6:L6"/>
    <mergeCell ref="E225:F225"/>
    <mergeCell ref="J31:L31"/>
    <mergeCell ref="D31:F31"/>
    <mergeCell ref="E189:F189"/>
    <mergeCell ref="E110:F110"/>
    <mergeCell ref="E111:F111"/>
    <mergeCell ref="E112:F112"/>
    <mergeCell ref="E190:F190"/>
    <mergeCell ref="E191:F191"/>
    <mergeCell ref="E192:F192"/>
    <mergeCell ref="E212:F212"/>
    <mergeCell ref="L190:M190"/>
    <mergeCell ref="L191:M191"/>
    <mergeCell ref="L192:M192"/>
    <mergeCell ref="L193:M193"/>
    <mergeCell ref="L194:M194"/>
    <mergeCell ref="E86:F86"/>
    <mergeCell ref="E175:F175"/>
    <mergeCell ref="B17:E17"/>
    <mergeCell ref="L36:M36"/>
    <mergeCell ref="L37:M37"/>
    <mergeCell ref="J27:L27"/>
    <mergeCell ref="B25:E25"/>
    <mergeCell ref="B27:E27"/>
    <mergeCell ref="L39:M39"/>
    <mergeCell ref="L40:M40"/>
    <mergeCell ref="K21:L21"/>
    <mergeCell ref="L82:M82"/>
    <mergeCell ref="L83:M83"/>
    <mergeCell ref="L84:M84"/>
    <mergeCell ref="L85:M85"/>
    <mergeCell ref="L49:M49"/>
    <mergeCell ref="L50:M50"/>
    <mergeCell ref="L51:M51"/>
    <mergeCell ref="L52:M52"/>
    <mergeCell ref="L53:M53"/>
    <mergeCell ref="L58:M58"/>
    <mergeCell ref="L59:M59"/>
    <mergeCell ref="L60:M60"/>
    <mergeCell ref="L61:M61"/>
    <mergeCell ref="L62:M6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102:M102"/>
    <mergeCell ref="E88:F88"/>
    <mergeCell ref="E58:F58"/>
    <mergeCell ref="E59:F59"/>
    <mergeCell ref="E60:F60"/>
    <mergeCell ref="E61:F61"/>
    <mergeCell ref="E62:F62"/>
    <mergeCell ref="L97:M97"/>
    <mergeCell ref="L99:M99"/>
    <mergeCell ref="E98:F98"/>
    <mergeCell ref="L98:M98"/>
    <mergeCell ref="E99:F99"/>
    <mergeCell ref="E95:F95"/>
    <mergeCell ref="L95:M95"/>
    <mergeCell ref="E93:F93"/>
    <mergeCell ref="E94:F94"/>
    <mergeCell ref="L89:M89"/>
    <mergeCell ref="L90:M90"/>
    <mergeCell ref="L91:M91"/>
    <mergeCell ref="L92:M92"/>
    <mergeCell ref="L93:M93"/>
    <mergeCell ref="L94:M94"/>
    <mergeCell ref="E87:F87"/>
    <mergeCell ref="E82:F82"/>
    <mergeCell ref="L204:M204"/>
    <mergeCell ref="L210:M210"/>
    <mergeCell ref="L211:M211"/>
    <mergeCell ref="E209:F209"/>
    <mergeCell ref="E210:F210"/>
    <mergeCell ref="L201:M201"/>
    <mergeCell ref="L113:M113"/>
    <mergeCell ref="L114:M114"/>
    <mergeCell ref="L115:M115"/>
    <mergeCell ref="L116:M116"/>
    <mergeCell ref="L117:M117"/>
    <mergeCell ref="L118:M118"/>
    <mergeCell ref="L119:M119"/>
    <mergeCell ref="L120:M120"/>
    <mergeCell ref="L121:M121"/>
    <mergeCell ref="L122:M122"/>
    <mergeCell ref="E132:F132"/>
    <mergeCell ref="E128:F128"/>
    <mergeCell ref="E123:F123"/>
    <mergeCell ref="E124:F124"/>
    <mergeCell ref="E125:F125"/>
    <mergeCell ref="E126:F126"/>
    <mergeCell ref="E127:F127"/>
    <mergeCell ref="E131:F131"/>
    <mergeCell ref="L131:M131"/>
    <mergeCell ref="E193:F193"/>
    <mergeCell ref="E194:F194"/>
    <mergeCell ref="E198:F198"/>
    <mergeCell ref="E211:F211"/>
    <mergeCell ref="L125:M125"/>
    <mergeCell ref="L126:M126"/>
    <mergeCell ref="L127:M127"/>
    <mergeCell ref="E357:F357"/>
    <mergeCell ref="E221:F221"/>
    <mergeCell ref="E222:F222"/>
    <mergeCell ref="E223:F223"/>
    <mergeCell ref="E224:F224"/>
    <mergeCell ref="L251:M251"/>
    <mergeCell ref="L252:M252"/>
    <mergeCell ref="L253:M253"/>
    <mergeCell ref="L254:M254"/>
    <mergeCell ref="L255:M255"/>
    <mergeCell ref="L256:M256"/>
    <mergeCell ref="E256:F256"/>
    <mergeCell ref="L244:M244"/>
    <mergeCell ref="L245:M245"/>
    <mergeCell ref="L246:M246"/>
    <mergeCell ref="E246:F246"/>
    <mergeCell ref="L212:M212"/>
    <mergeCell ref="L213:M213"/>
    <mergeCell ref="L214:M214"/>
    <mergeCell ref="L215:M215"/>
    <mergeCell ref="L216:M216"/>
    <mergeCell ref="E247:F247"/>
    <mergeCell ref="E248:F248"/>
    <mergeCell ref="E249:F249"/>
    <mergeCell ref="E250:F250"/>
    <mergeCell ref="L238:M238"/>
    <mergeCell ref="E241:F241"/>
    <mergeCell ref="E243:F243"/>
    <mergeCell ref="E244:F244"/>
    <mergeCell ref="E245:F245"/>
    <mergeCell ref="L243:M243"/>
    <mergeCell ref="L234:M234"/>
    <mergeCell ref="L247:M247"/>
    <mergeCell ref="L248:M248"/>
    <mergeCell ref="L249:M249"/>
    <mergeCell ref="L250:M250"/>
    <mergeCell ref="E242:F242"/>
    <mergeCell ref="L242:M242"/>
    <mergeCell ref="L355:M355"/>
    <mergeCell ref="L356:M356"/>
    <mergeCell ref="L357:M357"/>
    <mergeCell ref="E421:F421"/>
    <mergeCell ref="E422:F422"/>
    <mergeCell ref="E423:F423"/>
    <mergeCell ref="E424:F424"/>
    <mergeCell ref="E406:F406"/>
    <mergeCell ref="L406:M406"/>
    <mergeCell ref="L408:M408"/>
    <mergeCell ref="E408:F408"/>
    <mergeCell ref="L422:M422"/>
    <mergeCell ref="L384:M384"/>
    <mergeCell ref="L385:M385"/>
    <mergeCell ref="L410:M410"/>
    <mergeCell ref="E411:F411"/>
    <mergeCell ref="L423:M423"/>
    <mergeCell ref="L424:M424"/>
    <mergeCell ref="E396:F396"/>
    <mergeCell ref="E387:F387"/>
    <mergeCell ref="E388:F388"/>
    <mergeCell ref="E389:F389"/>
    <mergeCell ref="L370:M370"/>
    <mergeCell ref="L350:M350"/>
    <mergeCell ref="L351:M351"/>
    <mergeCell ref="L352:M352"/>
    <mergeCell ref="E355:F355"/>
    <mergeCell ref="E356:F356"/>
    <mergeCell ref="L353:M353"/>
    <mergeCell ref="L354:M354"/>
    <mergeCell ref="E311:F311"/>
    <mergeCell ref="L311:M311"/>
    <mergeCell ref="L312:M312"/>
    <mergeCell ref="L313:M313"/>
    <mergeCell ref="L314:M314"/>
    <mergeCell ref="L315:M315"/>
    <mergeCell ref="L316:M316"/>
    <mergeCell ref="L317:M317"/>
    <mergeCell ref="E312:F312"/>
    <mergeCell ref="E313:F313"/>
    <mergeCell ref="E315:F315"/>
    <mergeCell ref="E316:F316"/>
    <mergeCell ref="E317:F317"/>
    <mergeCell ref="E314:F314"/>
    <mergeCell ref="L333:M333"/>
    <mergeCell ref="E336:F336"/>
    <mergeCell ref="L336:M336"/>
    <mergeCell ref="E337:F337"/>
    <mergeCell ref="L337:M337"/>
    <mergeCell ref="L318:M318"/>
    <mergeCell ref="E325:F325"/>
    <mergeCell ref="E326:F326"/>
    <mergeCell ref="E330:F330"/>
    <mergeCell ref="E320:F320"/>
    <mergeCell ref="L323:M323"/>
    <mergeCell ref="L324:M324"/>
    <mergeCell ref="L325:M325"/>
    <mergeCell ref="L326:M326"/>
  </mergeCells>
  <conditionalFormatting sqref="K39:K66">
    <cfRule type="cellIs" dxfId="14" priority="7" operator="notBetween">
      <formula>0</formula>
      <formula>100</formula>
    </cfRule>
    <cfRule type="cellIs" dxfId="13" priority="8" operator="notBetween">
      <formula>0</formula>
      <formula>100</formula>
    </cfRule>
  </conditionalFormatting>
  <conditionalFormatting sqref="K72:K99">
    <cfRule type="cellIs" dxfId="12" priority="5" operator="notBetween">
      <formula>0</formula>
      <formula>100</formula>
    </cfRule>
    <cfRule type="cellIs" dxfId="11" priority="6" operator="notBetween">
      <formula>0</formula>
      <formula>100</formula>
    </cfRule>
  </conditionalFormatting>
  <conditionalFormatting sqref="K105:K132 K138:K165 K171:K198 K204:K231 K237:K264 K270:K297 K303:K330 K336:K363 K369:K396 K402:K429 K435:K462 K468:K495 K501:K528 K534:K561 K567:K594 K600:K627 K633:K660 K666:K693">
    <cfRule type="cellIs" dxfId="10" priority="1" operator="notBetween">
      <formula>0</formula>
      <formula>100</formula>
    </cfRule>
    <cfRule type="cellIs" dxfId="9" priority="2" operator="notBetween">
      <formula>0</formula>
      <formula>100</formula>
    </cfRule>
  </conditionalFormatting>
  <dataValidations xWindow="840" yWindow="851" count="15">
    <dataValidation type="date" operator="greaterThanOrEqual" allowBlank="1" showInputMessage="1" showErrorMessage="1" sqref="G14 J18" xr:uid="{00000000-0002-0000-0200-000000000000}">
      <formula1>TODAY()</formula1>
    </dataValidation>
    <dataValidation type="date" operator="greaterThanOrEqual" allowBlank="1" showInputMessage="1" showErrorMessage="1" errorTitle="Wrong Date" error="Please input a correct date with DD/MM/YYYY format." sqref="B694:D1048576" xr:uid="{00000000-0002-0000-0200-000001000000}">
      <formula1>41675</formula1>
    </dataValidation>
    <dataValidation type="list" operator="greaterThanOrEqual" allowBlank="1" showInputMessage="1" showErrorMessage="1" errorTitle="Wrong Date" error="Please input a correct date with DD/MM/YYYY format." sqref="B667:B693 B73:B99 B106:B132 B139:B165 B172:B198 B205:B231 B238:B264 B271:B297 B304:B330 B337:B363 B370:B396 B403:B429 B436:B462 B469:B495 B502:B528 B535:B561 B568:B594 B601:B627 B634:B660 B42:B66" xr:uid="{00000000-0002-0000-0200-000002000000}">
      <formula1>Day</formula1>
    </dataValidation>
    <dataValidation type="list" operator="greaterThanOrEqual" allowBlank="1" showInputMessage="1" showErrorMessage="1" errorTitle="Wrong Date" error="Please input a correct date with DD/MM/YYYY format." sqref="C667:C693 C73:C99 C106:C132 C139:C165 C172:C198 C205:C231 C238:C264 C271:C297 C304:C330 C337:C363 C370:C396 C403:C429 C436:C462 C469:C495 C502:C528 C535:C561 C568:C594 C601:C627 C634:C660 C42:C66" xr:uid="{00000000-0002-0000-0200-000003000000}">
      <formula1>Month</formula1>
    </dataValidation>
    <dataValidation type="decimal" operator="greaterThanOrEqual" allowBlank="1" showInputMessage="1" showErrorMessage="1" errorTitle="Invalid input" error="Invalid character entered. Please enter the weight as a number._x000a__x000a_Use the Unit Converter sheet to trasfer volume or area of materials into weight." sqref="H72:H99 H39:H66 H105:H132 H138:H165 H171:H198 H204:H231 H237:H264 H270:H297 H303:H330 H336:H363 H369:H396 H402:H429 H435:H462 H468:H495 H501:H528 H534:H561 H567:H594 H600:H627 H633:H660 H666:H693" xr:uid="{00000000-0002-0000-0200-000004000000}">
      <formula1>0</formula1>
    </dataValidation>
    <dataValidation type="list" allowBlank="1" showInputMessage="1" showErrorMessage="1" error="The value you enetered is not valid_x000a__x000a_Please choose the type of material from the drop-down list." sqref="G73:G99 G667:G693 G106:G132 G139:G165 G172:G198 G205:G231 G238:G264 G271:G297 G304:G330 G337:G363 G370:G396 G403:G429 G436:G462 G469:G495 G502:G528 G535:G561 G568:G594 G601:G627 G634:G660 G42:G66" xr:uid="{00000000-0002-0000-0200-000005000000}">
      <formula1>MaterialTypesB</formula1>
    </dataValidation>
    <dataValidation type="list" operator="greaterThanOrEqual" allowBlank="1" showInputMessage="1" showErrorMessage="1" errorTitle="Wrong Date" error="Please input a correct date with DD/MM/YYYY format." promptTitle="Drop-Down List" prompt="Please type the Day in DD format or select from the drop-down list." sqref="J17 B39:B41 B72 B105 B138 B171 B204 B237 B270 B303 B336 B369 B402 B435 B468 B501 B534 B567 B600 B633 B666" xr:uid="{00000000-0002-0000-0200-000006000000}">
      <formula1>Day</formula1>
    </dataValidation>
    <dataValidation type="list" operator="greaterThanOrEqual" allowBlank="1" showInputMessage="1" showErrorMessage="1" errorTitle="Wrong Date" error="Please input a correct date with DD/MM/YYYY format." promptTitle="Drop-Down List" prompt="Please type the Month in MMM format or select from the drop-down list." sqref="K17 C39:C41 C72 C105 C138 C171 C204 C237 C270 C303 C336 C369 C402 C435 C468 C501 C534 C567 C600 C633 C666" xr:uid="{00000000-0002-0000-0200-000007000000}">
      <formula1>Month</formula1>
    </dataValidation>
    <dataValidation type="list" allowBlank="1" showInputMessage="1" showErrorMessage="1" promptTitle="Drop-Down List" prompt="Please select from the drop-down list by clicking on the arrow on the right." sqref="H38" xr:uid="{00000000-0002-0000-0200-000009000000}">
      <formula1>WeightMetric</formula1>
    </dataValidation>
    <dataValidation type="list" allowBlank="1" showErrorMessage="1" promptTitle="Drop-Down List" prompt="Please type the Year in YYYY format or select from the drop-down list." sqref="D667:D693 D73:D99 D106:D132 D139:D165 D172:D198 D205:D231 D238:D264 D271:D297 D304:D330 D337:D363 D370:D396 D403:D429 D436:D462 D469:D495 D502:D528 D535:D561 D568:D594 D601:D627 D634:D660 D42:D66" xr:uid="{00000000-0002-0000-0200-00000A000000}">
      <formula1>yrs</formula1>
    </dataValidation>
    <dataValidation type="list" allowBlank="1" showInputMessage="1" showErrorMessage="1" error="The value you enetered is not valid_x000a__x000a_Please choose the type of material from the drop-down list." promptTitle="Drop-Down List" prompt="Please select from the drop-down list by clicking on the arrow on the right." sqref="G39:G41 G72 G105 G138 G171 G204 G237 G270 G303 G336 G369 G402 G435 G468 G501 G534 G567 G600 G633 G666" xr:uid="{00000000-0002-0000-0200-00000B000000}">
      <formula1>MaterialTypesB</formula1>
    </dataValidation>
    <dataValidation type="list" allowBlank="1" showInputMessage="1" showErrorMessage="1" errorTitle="Drop-Down List" error="Please select from the drop-down list by clicking on the cell." promptTitle="Drop-Down List" prompt="Please select from the drop-down list by clicking on the cell." sqref="B21:E21" xr:uid="{00000000-0002-0000-0200-00000C000000}">
      <formula1>Projectypes</formula1>
    </dataValidation>
    <dataValidation type="list" showInputMessage="1" showErrorMessage="1" errorTitle="Drop-Down List" error="Please select from the drop-down list by clicking on the cell." promptTitle="Drop-Down List" prompt="Please select from the drop-down list by clicking on the cell." sqref="I21" xr:uid="{00000000-0002-0000-0200-00000D000000}">
      <formula1>Area</formula1>
    </dataValidation>
    <dataValidation allowBlank="1" showInputMessage="1" showErrorMessage="1" error="The sum of the Reused and Recycled percentage should be between 0-100%" sqref="K39:K66 K72:K99 K105:K132 K138:K165 K171:K198 K204:K231 K237:K264 K270:K297 K303:K330 K336:K363 K369:K396 K402:K429 K435:K462 K468:K495 K501:K528 K534:K561 K567:K594 K600:K627 K633:K660 K666:K693" xr:uid="{00000000-0002-0000-0200-00000E000000}"/>
    <dataValidation allowBlank="1" showInputMessage="1" errorTitle="Invalid input" error="The diversion rate should be a value between 0 and 100." sqref="I39:J66 I72:J99 I105:J132 I138:J165 I171:J198 I204:J231 I237:J264 I270:J297 I303:J330 I336:J363 I369:J396 I402:J429 I435:J462 I468:J495 I501:J528 I534:J561 I567:J594 I600:J627 I633:J660 I666:J693" xr:uid="{00000000-0002-0000-0200-00000F000000}"/>
  </dataValidations>
  <hyperlinks>
    <hyperlink ref="C5" r:id="rId1" xr:uid="{00000000-0004-0000-0200-000000000000}"/>
  </hyperlinks>
  <pageMargins left="0.25" right="0.25" top="0.75" bottom="0.75" header="0.3" footer="0.3"/>
  <pageSetup orientation="landscape" horizontalDpi="1200" verticalDpi="1200" r:id="rId2"/>
  <headerFooter>
    <oddHeader>&amp;RPage &amp;P of   &amp;N</oddHeader>
    <oddFooter>&amp;LUNIVERSITY OF BRITISH COLUMBIA&amp;R&amp;D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xWindow="840" yWindow="851" count="5">
        <x14:dataValidation type="list" allowBlank="1" showInputMessage="1" showErrorMessage="1" promptTitle="Drop-Down List" prompt="Please type the Year in YYYY format or select from the drop-down list." xr:uid="{00000000-0002-0000-0200-000008000000}">
          <x14:formula1>
            <xm:f>Calculations!$Y$11:$Y$26</xm:f>
          </x14:formula1>
          <xm:sqref>L17 D72 D39:D41 D105 D138 D171 D204 D237 D270 D303 D336 D369 D402 D435 D468 D501 D534 D567 D600 D633 D666</xm:sqref>
        </x14:dataValidation>
        <x14:dataValidation type="list" allowBlank="1" showInputMessage="1" showErrorMessage="1" xr:uid="{00000000-0002-0000-0200-000010000000}">
          <x14:formula1>
            <xm:f>Calculations!$Y$11:$Y$21</xm:f>
          </x14:formula1>
          <xm:sqref>AB17</xm:sqref>
        </x14:dataValidation>
        <x14:dataValidation type="list" allowBlank="1" showInputMessage="1" showErrorMessage="1" xr:uid="{00000000-0002-0000-0200-000011000000}">
          <x14:formula1>
            <xm:f>Calculations!$X$11:$X$22</xm:f>
          </x14:formula1>
          <xm:sqref>AA17</xm:sqref>
        </x14:dataValidation>
        <x14:dataValidation type="list" allowBlank="1" showInputMessage="1" showErrorMessage="1" xr:uid="{00000000-0002-0000-0200-000012000000}">
          <x14:formula1>
            <xm:f>Calculations!$W$11:$W$41</xm:f>
          </x14:formula1>
          <xm:sqref>Z17</xm:sqref>
        </x14:dataValidation>
        <x14:dataValidation type="list" allowBlank="1" showInputMessage="1" showErrorMessage="1" prompt="Please select from the drop-down list by clicking on the cell." xr:uid="{00000000-0002-0000-0200-000013000000}">
          <x14:formula1>
            <xm:f>Calculations!$O$6:$O$7</xm:f>
          </x14:formula1>
          <xm:sqref>I38:J38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T118"/>
  <sheetViews>
    <sheetView zoomScale="82" zoomScaleNormal="82" zoomScaleSheetLayoutView="100" workbookViewId="0">
      <selection activeCell="P12" sqref="P12"/>
    </sheetView>
  </sheetViews>
  <sheetFormatPr defaultColWidth="9.08984375" defaultRowHeight="14.5" x14ac:dyDescent="0.35"/>
  <cols>
    <col min="1" max="1" width="2.90625" style="51" customWidth="1"/>
    <col min="2" max="2" width="26" style="51" customWidth="1"/>
    <col min="3" max="3" width="18" style="51" customWidth="1"/>
    <col min="4" max="4" width="22.453125" style="51" customWidth="1"/>
    <col min="5" max="5" width="16.36328125" style="51" customWidth="1"/>
    <col min="6" max="6" width="23.36328125" style="51" customWidth="1"/>
    <col min="7" max="7" width="8.08984375" style="51" customWidth="1"/>
    <col min="8" max="8" width="8.54296875" style="51" customWidth="1"/>
    <col min="9" max="10" width="8" style="51" customWidth="1"/>
    <col min="11" max="11" width="2.08984375" style="26" customWidth="1"/>
    <col min="12" max="12" width="1.453125" style="10" customWidth="1"/>
    <col min="13" max="16384" width="9.08984375" style="10"/>
  </cols>
  <sheetData>
    <row r="1" spans="1:15" customFormat="1" ht="18.5" x14ac:dyDescent="0.35">
      <c r="A1" s="336"/>
      <c r="B1" s="337"/>
      <c r="C1" s="338"/>
      <c r="D1" s="339" t="s">
        <v>371</v>
      </c>
      <c r="E1" s="337"/>
      <c r="F1" s="337"/>
      <c r="G1" s="337"/>
      <c r="H1" s="337"/>
      <c r="I1" s="337"/>
      <c r="J1" s="337"/>
      <c r="K1" s="340"/>
      <c r="L1" s="341"/>
    </row>
    <row r="2" spans="1:15" customFormat="1" ht="15.75" customHeight="1" x14ac:dyDescent="0.35">
      <c r="A2" s="342"/>
      <c r="B2" s="343" t="s">
        <v>241</v>
      </c>
      <c r="C2" s="344"/>
      <c r="D2" s="344"/>
      <c r="E2" s="344"/>
      <c r="F2" s="344"/>
      <c r="G2" s="344"/>
      <c r="H2" s="344"/>
      <c r="I2" s="344"/>
      <c r="J2" s="345" t="s">
        <v>373</v>
      </c>
      <c r="K2" s="346"/>
      <c r="L2" s="341"/>
    </row>
    <row r="3" spans="1:15" customFormat="1" ht="15.75" customHeight="1" x14ac:dyDescent="0.35">
      <c r="A3" s="342"/>
      <c r="B3" s="347" t="s">
        <v>291</v>
      </c>
      <c r="C3" s="344"/>
      <c r="D3" s="344"/>
      <c r="E3" s="344"/>
      <c r="F3" s="344"/>
      <c r="G3" s="344"/>
      <c r="H3" s="344"/>
      <c r="I3" s="344"/>
      <c r="J3" s="348"/>
      <c r="K3" s="349"/>
      <c r="L3" s="341"/>
    </row>
    <row r="4" spans="1:15" customFormat="1" ht="15.75" customHeight="1" x14ac:dyDescent="0.35">
      <c r="A4" s="342"/>
      <c r="B4" s="350" t="s">
        <v>374</v>
      </c>
      <c r="C4" s="344"/>
      <c r="D4" s="344"/>
      <c r="E4" s="344"/>
      <c r="F4" s="344"/>
      <c r="G4" s="344"/>
      <c r="H4" s="344"/>
      <c r="I4" s="344"/>
      <c r="J4" s="351"/>
      <c r="K4" s="352"/>
      <c r="L4" s="341"/>
    </row>
    <row r="5" spans="1:15" ht="17.25" customHeight="1" x14ac:dyDescent="0.35">
      <c r="A5" s="353" t="s">
        <v>199</v>
      </c>
      <c r="B5" s="354" t="s">
        <v>385</v>
      </c>
      <c r="C5" s="355" t="s">
        <v>269</v>
      </c>
      <c r="D5" s="356"/>
      <c r="E5" s="357"/>
      <c r="F5" s="357"/>
      <c r="G5" s="357"/>
      <c r="H5" s="357"/>
      <c r="I5" s="357"/>
      <c r="J5" s="358"/>
      <c r="K5" s="359"/>
      <c r="L5" s="341"/>
      <c r="M5"/>
      <c r="N5"/>
      <c r="O5"/>
    </row>
    <row r="6" spans="1:15" ht="17.149999999999999" customHeight="1" x14ac:dyDescent="0.35">
      <c r="A6" s="360"/>
      <c r="B6" s="361" t="s">
        <v>89</v>
      </c>
      <c r="C6" s="362"/>
      <c r="D6" s="362"/>
      <c r="E6" s="362"/>
      <c r="F6" s="362"/>
      <c r="G6" s="362"/>
      <c r="H6" s="362"/>
      <c r="I6" s="362"/>
      <c r="J6" s="362"/>
      <c r="K6" s="363"/>
      <c r="L6" s="341"/>
      <c r="M6"/>
      <c r="N6"/>
      <c r="O6"/>
    </row>
    <row r="7" spans="1:15" ht="3" customHeight="1" x14ac:dyDescent="0.35">
      <c r="A7" s="342"/>
      <c r="B7" s="364"/>
      <c r="C7" s="344"/>
      <c r="D7" s="344"/>
      <c r="E7" s="344"/>
      <c r="F7" s="365"/>
      <c r="G7" s="344"/>
      <c r="H7" s="344"/>
      <c r="I7" s="344"/>
      <c r="J7" s="344"/>
      <c r="K7" s="366"/>
      <c r="L7" s="341"/>
      <c r="M7"/>
      <c r="N7"/>
      <c r="O7"/>
    </row>
    <row r="8" spans="1:15" ht="14.15" customHeight="1" x14ac:dyDescent="0.35">
      <c r="A8" s="367"/>
      <c r="B8" s="368" t="s">
        <v>341</v>
      </c>
      <c r="C8" s="369"/>
      <c r="D8" s="369"/>
      <c r="E8" s="369"/>
      <c r="F8" s="369"/>
      <c r="G8" s="369"/>
      <c r="H8" s="369"/>
      <c r="I8" s="369"/>
      <c r="J8" s="369"/>
      <c r="K8" s="370"/>
      <c r="L8" s="341"/>
      <c r="M8"/>
      <c r="N8"/>
      <c r="O8"/>
    </row>
    <row r="9" spans="1:15" ht="3" customHeight="1" x14ac:dyDescent="0.35">
      <c r="A9" s="342"/>
      <c r="B9" s="344"/>
      <c r="C9" s="344"/>
      <c r="D9" s="344"/>
      <c r="E9" s="344"/>
      <c r="F9" s="344"/>
      <c r="G9" s="344"/>
      <c r="H9" s="344"/>
      <c r="I9" s="344"/>
      <c r="J9" s="344"/>
      <c r="K9" s="366"/>
      <c r="L9" s="341"/>
      <c r="M9"/>
      <c r="N9"/>
      <c r="O9"/>
    </row>
    <row r="10" spans="1:15" s="26" customFormat="1" ht="12.9" customHeight="1" x14ac:dyDescent="0.35">
      <c r="A10" s="342"/>
      <c r="B10" s="364" t="s">
        <v>0</v>
      </c>
      <c r="C10" s="663" t="str">
        <f>IF('B. WasteTracking'!B17="", "", 'B. WasteTracking'!B17)</f>
        <v/>
      </c>
      <c r="D10" s="664"/>
      <c r="E10" s="449"/>
      <c r="F10" s="344"/>
      <c r="G10" s="365" t="s">
        <v>284</v>
      </c>
      <c r="H10" s="328"/>
      <c r="I10" s="329"/>
      <c r="J10" s="327"/>
      <c r="K10" s="366"/>
      <c r="L10" s="371"/>
      <c r="M10" s="51"/>
      <c r="N10" s="51"/>
      <c r="O10" s="51"/>
    </row>
    <row r="11" spans="1:15" ht="3" customHeight="1" x14ac:dyDescent="0.35">
      <c r="A11" s="342"/>
      <c r="B11" s="364"/>
      <c r="C11" s="344"/>
      <c r="D11" s="344"/>
      <c r="E11" s="344"/>
      <c r="F11" s="375"/>
      <c r="G11" s="375"/>
      <c r="H11" s="375"/>
      <c r="I11" s="344"/>
      <c r="J11" s="365"/>
      <c r="K11" s="366"/>
      <c r="L11" s="341"/>
      <c r="M11"/>
      <c r="N11"/>
      <c r="O11"/>
    </row>
    <row r="12" spans="1:15" s="26" customFormat="1" ht="12.9" customHeight="1" x14ac:dyDescent="0.35">
      <c r="A12" s="342"/>
      <c r="B12" s="376" t="s">
        <v>1</v>
      </c>
      <c r="C12" s="377" t="str">
        <f>IF('B. WasteTracking'!B19="", "", 'B. WasteTracking'!B19)</f>
        <v/>
      </c>
      <c r="D12" s="376" t="s">
        <v>377</v>
      </c>
      <c r="E12" s="376"/>
      <c r="F12" s="344"/>
      <c r="G12" s="365"/>
      <c r="H12" s="681" t="str">
        <f>IF('B. WasteTracking'!J19="","",'B. WasteTracking'!J19)</f>
        <v/>
      </c>
      <c r="I12" s="682"/>
      <c r="J12" s="683"/>
      <c r="K12" s="366"/>
      <c r="L12" s="371"/>
      <c r="M12" s="51"/>
      <c r="N12" s="51"/>
      <c r="O12" s="51"/>
    </row>
    <row r="13" spans="1:15" ht="3" customHeight="1" x14ac:dyDescent="0.35">
      <c r="A13" s="342"/>
      <c r="B13" s="378"/>
      <c r="C13" s="344"/>
      <c r="D13" s="344"/>
      <c r="E13" s="344"/>
      <c r="F13" s="344"/>
      <c r="G13" s="344"/>
      <c r="H13" s="344"/>
      <c r="I13" s="344"/>
      <c r="J13" s="344"/>
      <c r="K13" s="366"/>
      <c r="L13" s="341"/>
      <c r="M13"/>
      <c r="N13"/>
      <c r="O13"/>
    </row>
    <row r="14" spans="1:15" s="26" customFormat="1" ht="12.9" customHeight="1" x14ac:dyDescent="0.35">
      <c r="A14" s="342"/>
      <c r="B14" s="376" t="s">
        <v>307</v>
      </c>
      <c r="C14" s="377" t="str">
        <f>IF('B. WasteTracking'!B21="", "", 'B. WasteTracking'!B21)</f>
        <v/>
      </c>
      <c r="D14" s="376"/>
      <c r="E14" s="376" t="s">
        <v>302</v>
      </c>
      <c r="F14" s="379" t="s">
        <v>216</v>
      </c>
      <c r="G14" s="119" t="str">
        <f>IF('B. WasteTracking'!I21=0,"",'B. WasteTracking'!I21)</f>
        <v/>
      </c>
      <c r="H14" s="379" t="s">
        <v>301</v>
      </c>
      <c r="I14" s="689" t="str">
        <f>IF('B. WasteTracking'!K21="", "", 'B. WasteTracking'!K21)</f>
        <v/>
      </c>
      <c r="J14" s="690"/>
      <c r="K14" s="380"/>
      <c r="L14" s="371"/>
      <c r="M14" s="51"/>
      <c r="N14" s="51"/>
      <c r="O14" s="51"/>
    </row>
    <row r="15" spans="1:15" ht="3" customHeight="1" x14ac:dyDescent="0.35">
      <c r="A15" s="342"/>
      <c r="B15" s="344"/>
      <c r="C15" s="344"/>
      <c r="D15" s="344"/>
      <c r="E15" s="381"/>
      <c r="F15" s="381"/>
      <c r="G15" s="381"/>
      <c r="H15" s="344"/>
      <c r="I15" s="344"/>
      <c r="J15" s="344"/>
      <c r="K15" s="366"/>
      <c r="L15" s="341"/>
      <c r="M15"/>
      <c r="N15"/>
      <c r="O15"/>
    </row>
    <row r="16" spans="1:15" ht="14.15" customHeight="1" x14ac:dyDescent="0.35">
      <c r="A16" s="367"/>
      <c r="B16" s="368" t="s">
        <v>342</v>
      </c>
      <c r="C16" s="369"/>
      <c r="D16" s="369"/>
      <c r="E16" s="369"/>
      <c r="F16" s="369"/>
      <c r="G16" s="369"/>
      <c r="H16" s="369"/>
      <c r="I16" s="369"/>
      <c r="J16" s="369"/>
      <c r="K16" s="370"/>
      <c r="L16" s="341"/>
      <c r="M16"/>
      <c r="N16"/>
      <c r="O16"/>
    </row>
    <row r="17" spans="1:20" ht="3" customHeight="1" x14ac:dyDescent="0.35">
      <c r="A17" s="342"/>
      <c r="B17" s="344"/>
      <c r="C17" s="344"/>
      <c r="D17" s="344"/>
      <c r="E17" s="344"/>
      <c r="F17" s="344"/>
      <c r="G17" s="344"/>
      <c r="H17" s="344"/>
      <c r="I17" s="344"/>
      <c r="J17" s="344"/>
      <c r="K17" s="366"/>
      <c r="L17" s="341"/>
      <c r="M17"/>
      <c r="N17"/>
      <c r="O17"/>
    </row>
    <row r="18" spans="1:20" s="26" customFormat="1" ht="12.9" customHeight="1" x14ac:dyDescent="0.35">
      <c r="A18" s="342"/>
      <c r="B18" s="376" t="s">
        <v>3</v>
      </c>
      <c r="C18" s="663" t="str">
        <f>IF('B. WasteTracking'!B25="", "", 'B. WasteTracking'!B25)</f>
        <v/>
      </c>
      <c r="D18" s="664"/>
      <c r="E18" s="382"/>
      <c r="F18" s="382"/>
      <c r="G18" s="382"/>
      <c r="H18" s="382"/>
      <c r="I18" s="382"/>
      <c r="J18" s="382"/>
      <c r="K18" s="366"/>
      <c r="L18" s="371"/>
      <c r="M18" s="51"/>
      <c r="N18" s="51"/>
      <c r="O18" s="51"/>
    </row>
    <row r="19" spans="1:20" ht="3" customHeight="1" x14ac:dyDescent="0.35">
      <c r="A19" s="342"/>
      <c r="B19" s="378"/>
      <c r="C19" s="344"/>
      <c r="D19" s="344"/>
      <c r="E19" s="344"/>
      <c r="F19" s="365"/>
      <c r="G19" s="382"/>
      <c r="H19" s="382"/>
      <c r="I19" s="344"/>
      <c r="J19" s="344"/>
      <c r="K19" s="366"/>
      <c r="L19" s="341"/>
      <c r="M19"/>
      <c r="N19"/>
      <c r="O19"/>
    </row>
    <row r="20" spans="1:20" s="26" customFormat="1" ht="12.9" customHeight="1" x14ac:dyDescent="0.35">
      <c r="A20" s="342"/>
      <c r="B20" s="364" t="s">
        <v>363</v>
      </c>
      <c r="C20" s="663" t="str">
        <f>IF('B. WasteTracking'!B27="", "", 'B. WasteTracking'!B27)</f>
        <v/>
      </c>
      <c r="D20" s="664" t="str">
        <f>IF('B. WasteTracking'!C27:F27="", "", 'B. WasteTracking'!C27:F27)</f>
        <v/>
      </c>
      <c r="E20" s="365" t="s">
        <v>295</v>
      </c>
      <c r="F20" s="377" t="str">
        <f>IF('B. WasteTracking'!H27="", "", 'B. WasteTracking'!H27)</f>
        <v/>
      </c>
      <c r="G20" s="365" t="s">
        <v>295</v>
      </c>
      <c r="H20" s="684" t="str">
        <f>IF('B. WasteTracking'!J27="", "", 'B. WasteTracking'!J27)</f>
        <v/>
      </c>
      <c r="I20" s="685"/>
      <c r="J20" s="686"/>
      <c r="K20" s="366"/>
      <c r="L20" s="371"/>
      <c r="M20" s="51"/>
      <c r="N20" s="51"/>
      <c r="O20" s="51"/>
    </row>
    <row r="21" spans="1:20" ht="3" customHeight="1" thickBot="1" x14ac:dyDescent="0.4">
      <c r="A21" s="384"/>
      <c r="B21" s="385"/>
      <c r="C21" s="385"/>
      <c r="D21" s="385"/>
      <c r="E21" s="386"/>
      <c r="F21" s="386"/>
      <c r="G21" s="386"/>
      <c r="H21" s="385"/>
      <c r="I21" s="385"/>
      <c r="J21" s="385"/>
      <c r="K21" s="387"/>
      <c r="L21" s="341"/>
      <c r="M21"/>
      <c r="N21"/>
      <c r="O21"/>
    </row>
    <row r="22" spans="1:20" s="51" customFormat="1" ht="16.399999999999999" customHeight="1" x14ac:dyDescent="0.35">
      <c r="A22" s="367"/>
      <c r="B22" s="368" t="s">
        <v>360</v>
      </c>
      <c r="C22" s="369"/>
      <c r="D22" s="369"/>
      <c r="E22" s="369"/>
      <c r="F22" s="369"/>
      <c r="G22" s="369"/>
      <c r="H22" s="369"/>
      <c r="I22" s="369"/>
      <c r="J22" s="369"/>
      <c r="K22" s="370"/>
      <c r="L22" s="344"/>
      <c r="M22" s="186"/>
      <c r="N22" s="186"/>
      <c r="O22" s="186"/>
      <c r="P22" s="186"/>
      <c r="Q22" s="186"/>
      <c r="R22" s="186"/>
      <c r="S22" s="186"/>
      <c r="T22" s="186"/>
    </row>
    <row r="23" spans="1:20" s="201" customFormat="1" ht="2.25" customHeight="1" x14ac:dyDescent="0.35">
      <c r="A23" s="342"/>
      <c r="B23" s="344"/>
      <c r="C23" s="344"/>
      <c r="D23" s="344"/>
      <c r="E23" s="344"/>
      <c r="F23" s="344"/>
      <c r="G23" s="344"/>
      <c r="H23" s="344"/>
      <c r="I23" s="344"/>
      <c r="J23" s="344"/>
      <c r="K23" s="366"/>
      <c r="L23" s="372"/>
      <c r="M23" s="200"/>
      <c r="N23" s="200"/>
      <c r="O23" s="200"/>
      <c r="P23" s="200"/>
      <c r="Q23" s="200"/>
      <c r="R23" s="200"/>
      <c r="S23" s="200"/>
      <c r="T23" s="200"/>
    </row>
    <row r="24" spans="1:20" s="201" customFormat="1" ht="12.9" customHeight="1" x14ac:dyDescent="0.35">
      <c r="A24" s="342"/>
      <c r="B24" s="388" t="s">
        <v>359</v>
      </c>
      <c r="C24" s="663" t="str">
        <f>IF('B. WasteTracking'!D31="", "", 'B. WasteTracking'!D31)</f>
        <v/>
      </c>
      <c r="D24" s="664"/>
      <c r="E24" s="365" t="s">
        <v>295</v>
      </c>
      <c r="F24" s="377" t="str">
        <f>IF('B. WasteTracking'!H31="", "", 'B. WasteTracking'!H31)</f>
        <v/>
      </c>
      <c r="G24" s="383" t="s">
        <v>4</v>
      </c>
      <c r="H24" s="684" t="str">
        <f>IF('B. WasteTracking'!J31="", "", 'B. WasteTracking'!J31)</f>
        <v/>
      </c>
      <c r="I24" s="685"/>
      <c r="J24" s="686"/>
      <c r="K24" s="389"/>
      <c r="L24" s="372"/>
      <c r="M24" s="200"/>
      <c r="N24" s="200"/>
      <c r="O24" s="200"/>
      <c r="P24" s="200"/>
      <c r="Q24" s="200"/>
      <c r="R24" s="200"/>
      <c r="S24" s="200"/>
      <c r="T24" s="200"/>
    </row>
    <row r="25" spans="1:20" s="201" customFormat="1" ht="3.5" customHeight="1" thickBot="1" x14ac:dyDescent="0.4">
      <c r="A25" s="344"/>
      <c r="B25" s="376"/>
      <c r="C25" s="376"/>
      <c r="D25" s="376"/>
      <c r="E25" s="376"/>
      <c r="F25" s="376"/>
      <c r="G25" s="390"/>
      <c r="H25" s="391"/>
      <c r="I25" s="391"/>
      <c r="J25" s="391"/>
      <c r="K25" s="392"/>
      <c r="L25" s="372"/>
      <c r="M25" s="200"/>
      <c r="N25" s="200"/>
      <c r="O25" s="200"/>
      <c r="P25" s="200"/>
      <c r="Q25" s="200"/>
      <c r="R25" s="200"/>
      <c r="S25" s="200"/>
      <c r="T25" s="200"/>
    </row>
    <row r="26" spans="1:20" ht="3" customHeight="1" thickBot="1" x14ac:dyDescent="0.4">
      <c r="A26" s="393"/>
      <c r="B26" s="393"/>
      <c r="C26" s="393"/>
      <c r="D26" s="393"/>
      <c r="E26" s="394"/>
      <c r="F26" s="394"/>
      <c r="G26" s="395"/>
      <c r="H26" s="337"/>
      <c r="I26" s="337"/>
      <c r="J26" s="337"/>
      <c r="K26" s="337"/>
      <c r="L26" s="341"/>
      <c r="M26"/>
      <c r="N26"/>
      <c r="O26"/>
    </row>
    <row r="27" spans="1:20" ht="16.399999999999999" customHeight="1" thickBot="1" x14ac:dyDescent="0.4">
      <c r="A27" s="396"/>
      <c r="B27" s="397" t="s">
        <v>375</v>
      </c>
      <c r="C27" s="397"/>
      <c r="D27" s="397"/>
      <c r="E27" s="397"/>
      <c r="F27" s="398"/>
      <c r="G27" s="399"/>
      <c r="H27" s="399"/>
      <c r="I27" s="399"/>
      <c r="J27" s="399"/>
      <c r="K27" s="399"/>
      <c r="L27" s="341"/>
      <c r="M27"/>
      <c r="N27"/>
      <c r="O27"/>
    </row>
    <row r="28" spans="1:20" ht="11.4" customHeight="1" x14ac:dyDescent="0.35">
      <c r="A28" s="400"/>
      <c r="B28" s="401" t="s">
        <v>24</v>
      </c>
      <c r="C28" s="715" t="s">
        <v>25</v>
      </c>
      <c r="D28" s="716"/>
      <c r="E28" s="717" t="s">
        <v>26</v>
      </c>
      <c r="F28" s="718"/>
      <c r="G28" s="399"/>
      <c r="H28" s="399"/>
      <c r="I28" s="399"/>
      <c r="J28" s="399"/>
      <c r="K28" s="399"/>
      <c r="L28" s="341"/>
      <c r="M28"/>
      <c r="N28"/>
      <c r="O28"/>
    </row>
    <row r="29" spans="1:20" ht="15" customHeight="1" x14ac:dyDescent="0.35">
      <c r="A29" s="701" t="s">
        <v>195</v>
      </c>
      <c r="B29" s="702"/>
      <c r="C29" s="721" t="s">
        <v>196</v>
      </c>
      <c r="D29" s="721"/>
      <c r="E29" s="722" t="s">
        <v>35</v>
      </c>
      <c r="F29" s="723"/>
      <c r="G29" s="399"/>
      <c r="H29" s="399"/>
      <c r="I29" s="399"/>
      <c r="J29" s="399"/>
      <c r="K29" s="399"/>
      <c r="L29" s="341"/>
      <c r="M29"/>
      <c r="N29"/>
      <c r="O29"/>
    </row>
    <row r="30" spans="1:20" ht="15" customHeight="1" x14ac:dyDescent="0.35">
      <c r="A30" s="402"/>
      <c r="B30" s="403" t="s">
        <v>376</v>
      </c>
      <c r="C30" s="403" t="s">
        <v>376</v>
      </c>
      <c r="D30" s="404"/>
      <c r="E30" s="403" t="s">
        <v>32</v>
      </c>
      <c r="F30" s="405"/>
      <c r="G30" s="399"/>
      <c r="H30" s="399"/>
      <c r="I30" s="399"/>
      <c r="J30" s="399"/>
      <c r="K30" s="399"/>
      <c r="L30" s="341"/>
      <c r="M30"/>
      <c r="N30"/>
      <c r="O30"/>
    </row>
    <row r="31" spans="1:20" ht="3" customHeight="1" x14ac:dyDescent="0.35">
      <c r="A31" s="406"/>
      <c r="B31" s="375"/>
      <c r="C31" s="375"/>
      <c r="D31" s="375"/>
      <c r="E31" s="375"/>
      <c r="F31" s="407"/>
      <c r="G31" s="399"/>
      <c r="H31" s="399"/>
      <c r="I31" s="399"/>
      <c r="J31" s="399"/>
      <c r="K31" s="399"/>
      <c r="L31" s="341"/>
      <c r="M31"/>
      <c r="N31"/>
      <c r="O31"/>
    </row>
    <row r="32" spans="1:20" s="26" customFormat="1" ht="19" thickBot="1" x14ac:dyDescent="0.4">
      <c r="A32" s="408">
        <v>1</v>
      </c>
      <c r="B32" s="409" t="str">
        <f>IF(Calculations!AC7=0,"",IF('B. WasteTracking'!H38=Calculations!AA2,Calculations!AC7/1000,Calculations!AC7))</f>
        <v/>
      </c>
      <c r="C32" s="409" t="str">
        <f>IF(B32="","",IF('B. WasteTracking'!H38=Calculations!AA2,Calculations!AF7/1000,Calculations!AF7))</f>
        <v/>
      </c>
      <c r="D32" s="410"/>
      <c r="E32" s="409" t="str">
        <f>IF(B32="","",C32/B32*100)</f>
        <v/>
      </c>
      <c r="F32" s="411"/>
      <c r="G32" s="399"/>
      <c r="H32" s="399"/>
      <c r="I32" s="399"/>
      <c r="J32" s="399"/>
      <c r="K32" s="399"/>
      <c r="L32" s="371"/>
      <c r="M32" s="51"/>
      <c r="N32" s="51"/>
      <c r="O32" s="51"/>
    </row>
    <row r="33" spans="1:15" ht="3" customHeight="1" thickBot="1" x14ac:dyDescent="0.4">
      <c r="A33" s="412"/>
      <c r="B33" s="413"/>
      <c r="C33" s="413"/>
      <c r="D33" s="413"/>
      <c r="E33" s="413"/>
      <c r="F33" s="413"/>
      <c r="G33" s="399"/>
      <c r="H33" s="399"/>
      <c r="I33" s="399"/>
      <c r="J33" s="399"/>
      <c r="K33" s="399"/>
      <c r="L33" s="341"/>
      <c r="M33"/>
      <c r="N33"/>
      <c r="O33"/>
    </row>
    <row r="34" spans="1:15" ht="15" x14ac:dyDescent="0.35">
      <c r="A34" s="703" t="s">
        <v>201</v>
      </c>
      <c r="B34" s="704" t="s">
        <v>201</v>
      </c>
      <c r="C34" s="714" t="s">
        <v>33</v>
      </c>
      <c r="D34" s="714"/>
      <c r="E34" s="714" t="s">
        <v>396</v>
      </c>
      <c r="F34" s="724"/>
      <c r="G34" s="399"/>
      <c r="H34" s="399"/>
      <c r="I34" s="399"/>
      <c r="J34" s="399"/>
      <c r="K34" s="399"/>
      <c r="L34" s="341"/>
    </row>
    <row r="35" spans="1:15" x14ac:dyDescent="0.35">
      <c r="A35" s="402"/>
      <c r="B35" s="414"/>
      <c r="C35" s="403" t="s">
        <v>376</v>
      </c>
      <c r="D35" s="404"/>
      <c r="E35" s="403" t="s">
        <v>32</v>
      </c>
      <c r="F35" s="405"/>
      <c r="G35" s="399"/>
      <c r="H35" s="399"/>
      <c r="I35" s="399"/>
      <c r="J35" s="399"/>
      <c r="K35" s="399"/>
      <c r="L35" s="341"/>
    </row>
    <row r="36" spans="1:15" s="26" customFormat="1" ht="15.5" x14ac:dyDescent="0.35">
      <c r="A36" s="300">
        <f>A32+1</f>
        <v>2</v>
      </c>
      <c r="B36" s="415" t="s">
        <v>349</v>
      </c>
      <c r="C36" s="677" t="str">
        <f>IF(B32="","",IF('B. WasteTracking'!H38=Calculations!AA2,Calculations!AD7/1000,Calculations!AD7))</f>
        <v/>
      </c>
      <c r="D36" s="678"/>
      <c r="E36" s="416" t="str">
        <f>IF(B32="","",C36/$B$32*100)</f>
        <v/>
      </c>
      <c r="F36" s="417"/>
      <c r="G36" s="418"/>
      <c r="H36" s="418"/>
      <c r="I36" s="418"/>
      <c r="J36" s="418"/>
      <c r="K36" s="418"/>
      <c r="L36" s="371"/>
    </row>
    <row r="37" spans="1:15" s="26" customFormat="1" ht="15.5" x14ac:dyDescent="0.35">
      <c r="A37" s="300">
        <f>A36+1</f>
        <v>3</v>
      </c>
      <c r="B37" s="415" t="s">
        <v>7</v>
      </c>
      <c r="C37" s="719" t="str">
        <f>IF(B32="","",IF('B. WasteTracking'!H38=Calculations!AA2,Calculations!AE7/1000,Calculations!AE7))</f>
        <v/>
      </c>
      <c r="D37" s="720"/>
      <c r="E37" s="416" t="str">
        <f>IF(B32="","",C37/$B$32*100)</f>
        <v/>
      </c>
      <c r="F37" s="417"/>
      <c r="G37" s="418"/>
      <c r="H37" s="418"/>
      <c r="I37" s="418"/>
      <c r="J37" s="418"/>
      <c r="K37" s="418"/>
      <c r="L37" s="371"/>
    </row>
    <row r="38" spans="1:15" s="26" customFormat="1" ht="16" thickBot="1" x14ac:dyDescent="0.4">
      <c r="A38" s="408">
        <f>A37+1</f>
        <v>4</v>
      </c>
      <c r="B38" s="419" t="s">
        <v>8</v>
      </c>
      <c r="C38" s="705" t="str">
        <f>IF(B32="","",B32-(C36+C37))</f>
        <v/>
      </c>
      <c r="D38" s="706"/>
      <c r="E38" s="705" t="str">
        <f>IF(C38="","",100-(E36+E37))</f>
        <v/>
      </c>
      <c r="F38" s="707"/>
      <c r="G38" s="420"/>
      <c r="H38" s="420"/>
      <c r="I38" s="420"/>
      <c r="J38" s="420"/>
      <c r="K38" s="420"/>
      <c r="L38" s="371"/>
    </row>
    <row r="39" spans="1:15" s="34" customFormat="1" ht="15" thickBot="1" x14ac:dyDescent="0.4">
      <c r="A39" s="421"/>
      <c r="B39" s="422"/>
      <c r="C39" s="421"/>
      <c r="D39" s="423"/>
      <c r="E39" s="421"/>
      <c r="F39" s="424"/>
      <c r="G39" s="424"/>
      <c r="H39" s="424"/>
      <c r="I39" s="424"/>
      <c r="J39" s="424"/>
      <c r="K39" s="424"/>
      <c r="L39" s="373"/>
    </row>
    <row r="40" spans="1:15" ht="15" customHeight="1" thickBot="1" x14ac:dyDescent="0.4">
      <c r="A40" s="697" t="s">
        <v>82</v>
      </c>
      <c r="B40" s="698"/>
      <c r="C40" s="712" t="s">
        <v>397</v>
      </c>
      <c r="D40" s="713"/>
      <c r="E40" s="709" t="s">
        <v>35</v>
      </c>
      <c r="F40" s="710"/>
      <c r="G40" s="710"/>
      <c r="H40" s="711"/>
      <c r="I40" s="695" t="s">
        <v>85</v>
      </c>
      <c r="J40" s="695"/>
      <c r="K40" s="696"/>
      <c r="L40" s="341"/>
    </row>
    <row r="41" spans="1:15" ht="17.25" customHeight="1" x14ac:dyDescent="0.35">
      <c r="A41" s="699"/>
      <c r="B41" s="700"/>
      <c r="C41" s="512" t="s">
        <v>398</v>
      </c>
      <c r="D41" s="513" t="s">
        <v>399</v>
      </c>
      <c r="E41" s="514" t="s">
        <v>349</v>
      </c>
      <c r="F41" s="515" t="s">
        <v>7</v>
      </c>
      <c r="G41" s="708" t="s">
        <v>10</v>
      </c>
      <c r="H41" s="708"/>
      <c r="I41" s="693" t="s">
        <v>197</v>
      </c>
      <c r="J41" s="693"/>
      <c r="K41" s="694"/>
      <c r="L41" s="341"/>
    </row>
    <row r="42" spans="1:15" ht="12.75" customHeight="1" thickBot="1" x14ac:dyDescent="0.4">
      <c r="A42" s="299"/>
      <c r="B42" s="425"/>
      <c r="C42" s="403" t="s">
        <v>376</v>
      </c>
      <c r="D42" s="516" t="s">
        <v>400</v>
      </c>
      <c r="E42" s="511" t="s">
        <v>22</v>
      </c>
      <c r="F42" s="511" t="s">
        <v>22</v>
      </c>
      <c r="G42" s="511" t="s">
        <v>22</v>
      </c>
      <c r="H42" s="426"/>
      <c r="I42" s="691" t="s">
        <v>376</v>
      </c>
      <c r="J42" s="692"/>
      <c r="K42" s="427"/>
      <c r="L42" s="341"/>
    </row>
    <row r="43" spans="1:15" ht="12.75" customHeight="1" x14ac:dyDescent="0.35">
      <c r="A43" s="428"/>
      <c r="B43" s="429" t="s">
        <v>24</v>
      </c>
      <c r="C43" s="429" t="s">
        <v>25</v>
      </c>
      <c r="D43" s="429" t="s">
        <v>26</v>
      </c>
      <c r="E43" s="429" t="s">
        <v>28</v>
      </c>
      <c r="F43" s="430" t="s">
        <v>29</v>
      </c>
      <c r="G43" s="679" t="s">
        <v>30</v>
      </c>
      <c r="H43" s="680"/>
      <c r="I43" s="679" t="s">
        <v>31</v>
      </c>
      <c r="J43" s="687"/>
      <c r="K43" s="688"/>
      <c r="L43" s="341"/>
    </row>
    <row r="44" spans="1:15" ht="14.25" customHeight="1" x14ac:dyDescent="0.35">
      <c r="A44" s="275">
        <f>A38+1</f>
        <v>5</v>
      </c>
      <c r="B44" s="431" t="str">
        <f>Calculations!AB12</f>
        <v>Bricks</v>
      </c>
      <c r="C44" s="496" t="str">
        <f ca="1">IF(Calculations!AF12=0,"",IF('B. WasteTracking'!$H$38=Calculations!$AA$2,Calculations!AF12/1000,Calculations!AF12))</f>
        <v/>
      </c>
      <c r="D44" s="432" t="str">
        <f t="shared" ref="D44:D59" ca="1" si="0">IF(C44="","",C44/$B$32*100)</f>
        <v/>
      </c>
      <c r="E44" s="433" t="str">
        <f>IF(Calculations!AC12=0,"",Calculations!AC12/Calculations!$AF12*100)</f>
        <v/>
      </c>
      <c r="F44" s="433" t="str">
        <f ca="1">IF(Calculations!AD12=0,"",Calculations!AD12/Calculations!$AF12*100)</f>
        <v/>
      </c>
      <c r="G44" s="661" t="str">
        <f ca="1">IF(Calculations!AE12=0,"",Calculations!AE12/Calculations!$AF12*100)</f>
        <v/>
      </c>
      <c r="H44" s="662"/>
      <c r="I44" s="668" t="str">
        <f t="shared" ref="I44:I59" ca="1" si="1">IF(C44="","",(IF(G44="",0,G44*C44/100)))</f>
        <v/>
      </c>
      <c r="J44" s="669"/>
      <c r="K44" s="670"/>
      <c r="L44" s="341"/>
    </row>
    <row r="45" spans="1:15" ht="14.25" customHeight="1" x14ac:dyDescent="0.35">
      <c r="A45" s="275">
        <f>A44+1</f>
        <v>6</v>
      </c>
      <c r="B45" s="434" t="str">
        <f>Calculations!AB13</f>
        <v>Cardboard</v>
      </c>
      <c r="C45" s="496" t="str">
        <f ca="1">IF(Calculations!AF13=0,"",IF('B. WasteTracking'!$H$38=Calculations!$AA$2,Calculations!AF13/1000,Calculations!AF13))</f>
        <v/>
      </c>
      <c r="D45" s="432" t="str">
        <f t="shared" ca="1" si="0"/>
        <v/>
      </c>
      <c r="E45" s="433" t="str">
        <f>IF(Calculations!AC13=0,"",Calculations!AC13/Calculations!$AF13*100)</f>
        <v/>
      </c>
      <c r="F45" s="433" t="str">
        <f ca="1">IF(Calculations!AD13=0,"",Calculations!AD13/Calculations!$AF13*100)</f>
        <v/>
      </c>
      <c r="G45" s="661" t="str">
        <f ca="1">IF(Calculations!AE13=0,"",Calculations!AE13/Calculations!$AF13*100)</f>
        <v/>
      </c>
      <c r="H45" s="662"/>
      <c r="I45" s="668" t="str">
        <f t="shared" ca="1" si="1"/>
        <v/>
      </c>
      <c r="J45" s="669"/>
      <c r="K45" s="670"/>
      <c r="L45" s="341"/>
    </row>
    <row r="46" spans="1:15" ht="14.25" customHeight="1" x14ac:dyDescent="0.35">
      <c r="A46" s="275">
        <f t="shared" ref="A46:A59" si="2">A45+1</f>
        <v>7</v>
      </c>
      <c r="B46" s="434" t="str">
        <f>Calculations!AB14</f>
        <v>Carpeting &amp; Underlay</v>
      </c>
      <c r="C46" s="496" t="str">
        <f ca="1">IF(Calculations!AF14=0,"",IF('B. WasteTracking'!$H$38=Calculations!$AA$2,Calculations!AF14/1000,Calculations!AF14))</f>
        <v/>
      </c>
      <c r="D46" s="432" t="str">
        <f t="shared" ca="1" si="0"/>
        <v/>
      </c>
      <c r="E46" s="433" t="str">
        <f>IF(Calculations!AC14=0,"",Calculations!AC14/Calculations!$AF14*100)</f>
        <v/>
      </c>
      <c r="F46" s="433" t="str">
        <f ca="1">IF(Calculations!AD14=0,"",Calculations!AD14/Calculations!$AF14*100)</f>
        <v/>
      </c>
      <c r="G46" s="661" t="str">
        <f ca="1">IF(Calculations!AE14=0,"",Calculations!AE14/Calculations!$AF14*100)</f>
        <v/>
      </c>
      <c r="H46" s="662"/>
      <c r="I46" s="668" t="str">
        <f t="shared" ca="1" si="1"/>
        <v/>
      </c>
      <c r="J46" s="669"/>
      <c r="K46" s="670"/>
      <c r="L46" s="341"/>
    </row>
    <row r="47" spans="1:15" ht="14.25" customHeight="1" x14ac:dyDescent="0.35">
      <c r="A47" s="275">
        <f t="shared" si="2"/>
        <v>8</v>
      </c>
      <c r="B47" s="434" t="str">
        <f>Calculations!AB15</f>
        <v>Ceramic (e.g. tiles)</v>
      </c>
      <c r="C47" s="496" t="str">
        <f ca="1">IF(Calculations!AF15=0,"",IF('B. WasteTracking'!$H$38=Calculations!$AA$2,Calculations!AF15/1000,Calculations!AF15))</f>
        <v/>
      </c>
      <c r="D47" s="432" t="str">
        <f t="shared" ca="1" si="0"/>
        <v/>
      </c>
      <c r="E47" s="433" t="str">
        <f>IF(Calculations!AC15=0,"",Calculations!AC15/Calculations!$AF15*100)</f>
        <v/>
      </c>
      <c r="F47" s="433" t="str">
        <f ca="1">IF(Calculations!AD15=0,"",Calculations!AD15/Calculations!$AF15*100)</f>
        <v/>
      </c>
      <c r="G47" s="661" t="str">
        <f ca="1">IF(Calculations!AE15=0,"",Calculations!AE15/Calculations!$AF15*100)</f>
        <v/>
      </c>
      <c r="H47" s="662"/>
      <c r="I47" s="668" t="str">
        <f t="shared" ca="1" si="1"/>
        <v/>
      </c>
      <c r="J47" s="669"/>
      <c r="K47" s="670"/>
      <c r="L47" s="341"/>
    </row>
    <row r="48" spans="1:15" ht="14.25" customHeight="1" x14ac:dyDescent="0.35">
      <c r="A48" s="275">
        <f t="shared" si="2"/>
        <v>9</v>
      </c>
      <c r="B48" s="434" t="str">
        <f>Calculations!AB16</f>
        <v>Clean fill &amp; Soil</v>
      </c>
      <c r="C48" s="496" t="str">
        <f ca="1">IF(Calculations!AF16=0,"",IF('B. WasteTracking'!$H$38=Calculations!$AA$2,Calculations!AF16/1000,Calculations!AF16))</f>
        <v/>
      </c>
      <c r="D48" s="432" t="str">
        <f t="shared" ca="1" si="0"/>
        <v/>
      </c>
      <c r="E48" s="433" t="str">
        <f>IF(Calculations!AC16=0,"",Calculations!AC16/Calculations!$AF16*100)</f>
        <v/>
      </c>
      <c r="F48" s="433" t="str">
        <f ca="1">IF(Calculations!AD16=0,"",Calculations!AD16/Calculations!$AF16*100)</f>
        <v/>
      </c>
      <c r="G48" s="661" t="str">
        <f ca="1">IF(Calculations!AE16=0,"",Calculations!AE16/Calculations!$AF16*100)</f>
        <v/>
      </c>
      <c r="H48" s="662"/>
      <c r="I48" s="668" t="str">
        <f t="shared" ca="1" si="1"/>
        <v/>
      </c>
      <c r="J48" s="669"/>
      <c r="K48" s="670"/>
      <c r="L48" s="341"/>
    </row>
    <row r="49" spans="1:12" ht="14.25" customHeight="1" x14ac:dyDescent="0.35">
      <c r="A49" s="275">
        <f t="shared" si="2"/>
        <v>10</v>
      </c>
      <c r="B49" s="434" t="str">
        <f>Calculations!AB17</f>
        <v>Concrete</v>
      </c>
      <c r="C49" s="496" t="str">
        <f ca="1">IF(Calculations!AF17=0,"",IF('B. WasteTracking'!$H$38=Calculations!$AA$2,Calculations!AF17/1000,Calculations!AF17))</f>
        <v/>
      </c>
      <c r="D49" s="432" t="str">
        <f t="shared" ca="1" si="0"/>
        <v/>
      </c>
      <c r="E49" s="433" t="str">
        <f>IF(Calculations!AC17=0,"",Calculations!AC17/Calculations!$AF17*100)</f>
        <v/>
      </c>
      <c r="F49" s="433" t="str">
        <f ca="1">IF(Calculations!AD17=0,"",Calculations!AD17/Calculations!$AF17*100)</f>
        <v/>
      </c>
      <c r="G49" s="661" t="str">
        <f ca="1">IF(Calculations!AE17=0,"",Calculations!AE17/Calculations!$AF17*100)</f>
        <v/>
      </c>
      <c r="H49" s="662"/>
      <c r="I49" s="668" t="str">
        <f t="shared" ca="1" si="1"/>
        <v/>
      </c>
      <c r="J49" s="669"/>
      <c r="K49" s="670"/>
      <c r="L49" s="341"/>
    </row>
    <row r="50" spans="1:12" ht="14.25" customHeight="1" x14ac:dyDescent="0.35">
      <c r="A50" s="275">
        <f t="shared" si="2"/>
        <v>11</v>
      </c>
      <c r="B50" s="434" t="str">
        <f>Calculations!AB18</f>
        <v>Glass</v>
      </c>
      <c r="C50" s="496" t="str">
        <f ca="1">IF(Calculations!AF18=0,"",IF('B. WasteTracking'!$H$38=Calculations!$AA$2,Calculations!AF18/1000,Calculations!AF18))</f>
        <v/>
      </c>
      <c r="D50" s="432" t="str">
        <f t="shared" ca="1" si="0"/>
        <v/>
      </c>
      <c r="E50" s="433" t="str">
        <f>IF(Calculations!AC18=0,"",Calculations!AC18/Calculations!$AF18*100)</f>
        <v/>
      </c>
      <c r="F50" s="433" t="str">
        <f ca="1">IF(Calculations!AD18=0,"",Calculations!AD18/Calculations!$AF18*100)</f>
        <v/>
      </c>
      <c r="G50" s="661" t="str">
        <f ca="1">IF(Calculations!AE18=0,"",Calculations!AE18/Calculations!$AF18*100)</f>
        <v/>
      </c>
      <c r="H50" s="662"/>
      <c r="I50" s="668" t="str">
        <f t="shared" ca="1" si="1"/>
        <v/>
      </c>
      <c r="J50" s="669"/>
      <c r="K50" s="670"/>
      <c r="L50" s="341"/>
    </row>
    <row r="51" spans="1:12" ht="14.25" customHeight="1" x14ac:dyDescent="0.35">
      <c r="A51" s="275">
        <f t="shared" si="2"/>
        <v>12</v>
      </c>
      <c r="B51" s="434" t="str">
        <f>Calculations!AB19</f>
        <v>Gypsum (Drywall)</v>
      </c>
      <c r="C51" s="496" t="str">
        <f ca="1">IF(Calculations!AF19=0,"",IF('B. WasteTracking'!$H$38=Calculations!$AA$2,Calculations!AF19/1000,Calculations!AF19))</f>
        <v/>
      </c>
      <c r="D51" s="432" t="str">
        <f t="shared" ca="1" si="0"/>
        <v/>
      </c>
      <c r="E51" s="433" t="str">
        <f>IF(Calculations!AC19=0,"",Calculations!AC19/Calculations!$AF19*100)</f>
        <v/>
      </c>
      <c r="F51" s="433" t="str">
        <f ca="1">IF(Calculations!AD19=0,"",Calculations!AD19/Calculations!$AF19*100)</f>
        <v/>
      </c>
      <c r="G51" s="661" t="str">
        <f ca="1">IF(Calculations!AE19=0,"",Calculations!AE19/Calculations!$AF19*100)</f>
        <v/>
      </c>
      <c r="H51" s="662"/>
      <c r="I51" s="668" t="str">
        <f t="shared" ca="1" si="1"/>
        <v/>
      </c>
      <c r="J51" s="669"/>
      <c r="K51" s="670"/>
      <c r="L51" s="341"/>
    </row>
    <row r="52" spans="1:12" ht="14.25" customHeight="1" x14ac:dyDescent="0.35">
      <c r="A52" s="275">
        <f t="shared" si="2"/>
        <v>13</v>
      </c>
      <c r="B52" s="434" t="str">
        <f>Calculations!AB20</f>
        <v>Insulation (e.g. foam, fibers)</v>
      </c>
      <c r="C52" s="496" t="str">
        <f ca="1">IF(Calculations!AF20=0,"",IF('B. WasteTracking'!$H$38=Calculations!$AA$2,Calculations!AF20/1000,Calculations!AF20))</f>
        <v/>
      </c>
      <c r="D52" s="432" t="str">
        <f t="shared" ca="1" si="0"/>
        <v/>
      </c>
      <c r="E52" s="433" t="str">
        <f>IF(Calculations!AC20=0,"",Calculations!AC20/Calculations!$AF20*100)</f>
        <v/>
      </c>
      <c r="F52" s="433" t="str">
        <f ca="1">IF(Calculations!AD20=0,"",Calculations!AD20/Calculations!$AF20*100)</f>
        <v/>
      </c>
      <c r="G52" s="661" t="str">
        <f ca="1">IF(Calculations!AE20=0,"",Calculations!AE20/Calculations!$AF20*100)</f>
        <v/>
      </c>
      <c r="H52" s="662"/>
      <c r="I52" s="668" t="str">
        <f t="shared" ca="1" si="1"/>
        <v/>
      </c>
      <c r="J52" s="669"/>
      <c r="K52" s="670"/>
      <c r="L52" s="341"/>
    </row>
    <row r="53" spans="1:12" ht="14.25" customHeight="1" x14ac:dyDescent="0.35">
      <c r="A53" s="275">
        <f t="shared" si="2"/>
        <v>14</v>
      </c>
      <c r="B53" s="434" t="str">
        <f>Calculations!AB21</f>
        <v>Metal</v>
      </c>
      <c r="C53" s="496" t="str">
        <f ca="1">IF(Calculations!AF21=0,"",IF('B. WasteTracking'!$H$38=Calculations!$AA$2,Calculations!AF21/1000,Calculations!AF21))</f>
        <v/>
      </c>
      <c r="D53" s="432" t="str">
        <f t="shared" ca="1" si="0"/>
        <v/>
      </c>
      <c r="E53" s="433" t="str">
        <f>IF(Calculations!AC21=0,"",Calculations!AC21/Calculations!$AF21*100)</f>
        <v/>
      </c>
      <c r="F53" s="433" t="str">
        <f ca="1">IF(Calculations!AD21=0,"",Calculations!AD21/Calculations!$AF21*100)</f>
        <v/>
      </c>
      <c r="G53" s="661" t="str">
        <f ca="1">IF(Calculations!AE21=0,"",Calculations!AE21/Calculations!$AF21*100)</f>
        <v/>
      </c>
      <c r="H53" s="662"/>
      <c r="I53" s="668" t="str">
        <f t="shared" ca="1" si="1"/>
        <v/>
      </c>
      <c r="J53" s="669"/>
      <c r="K53" s="670"/>
      <c r="L53" s="341"/>
    </row>
    <row r="54" spans="1:12" ht="14.25" customHeight="1" x14ac:dyDescent="0.35">
      <c r="A54" s="275">
        <f t="shared" si="2"/>
        <v>15</v>
      </c>
      <c r="B54" s="434" t="str">
        <f>Calculations!AB22</f>
        <v>Mixed Waste/Garbage</v>
      </c>
      <c r="C54" s="496" t="str">
        <f ca="1">IF(Calculations!AF22=0,"",IF('B. WasteTracking'!$H$38=Calculations!$AA$2,Calculations!AF22/1000,Calculations!AF22))</f>
        <v/>
      </c>
      <c r="D54" s="432" t="str">
        <f t="shared" ca="1" si="0"/>
        <v/>
      </c>
      <c r="E54" s="433" t="str">
        <f>IF(Calculations!AC22=0,"",Calculations!AC22/Calculations!$AF22*100)</f>
        <v/>
      </c>
      <c r="F54" s="433" t="str">
        <f ca="1">IF(Calculations!AD22=0,"",Calculations!AD22/Calculations!$AF22*100)</f>
        <v/>
      </c>
      <c r="G54" s="661" t="str">
        <f ca="1">IF(Calculations!AE22=0,"",Calculations!AE22/Calculations!$AF22*100)</f>
        <v/>
      </c>
      <c r="H54" s="662"/>
      <c r="I54" s="668" t="str">
        <f t="shared" ca="1" si="1"/>
        <v/>
      </c>
      <c r="J54" s="669"/>
      <c r="K54" s="670"/>
      <c r="L54" s="341"/>
    </row>
    <row r="55" spans="1:12" ht="14.25" customHeight="1" x14ac:dyDescent="0.35">
      <c r="A55" s="275">
        <f t="shared" si="2"/>
        <v>16</v>
      </c>
      <c r="B55" s="434" t="str">
        <f>Calculations!AB23</f>
        <v>Paper</v>
      </c>
      <c r="C55" s="496" t="str">
        <f ca="1">IF(Calculations!AF23=0,"",IF('B. WasteTracking'!$H$38=Calculations!$AA$2,Calculations!AF23/1000,Calculations!AF23))</f>
        <v/>
      </c>
      <c r="D55" s="432" t="str">
        <f t="shared" ca="1" si="0"/>
        <v/>
      </c>
      <c r="E55" s="433" t="str">
        <f>IF(Calculations!AC23=0,"",Calculations!AC23/Calculations!$AF23*100)</f>
        <v/>
      </c>
      <c r="F55" s="433" t="str">
        <f ca="1">IF(Calculations!AD23=0,"",Calculations!AD23/Calculations!$AF23*100)</f>
        <v/>
      </c>
      <c r="G55" s="661" t="str">
        <f ca="1">IF(Calculations!AE23=0,"",Calculations!AE23/Calculations!$AF23*100)</f>
        <v/>
      </c>
      <c r="H55" s="662"/>
      <c r="I55" s="668" t="str">
        <f t="shared" ca="1" si="1"/>
        <v/>
      </c>
      <c r="J55" s="669"/>
      <c r="K55" s="670"/>
      <c r="L55" s="341"/>
    </row>
    <row r="56" spans="1:12" ht="14.25" customHeight="1" x14ac:dyDescent="0.35">
      <c r="A56" s="275">
        <f t="shared" si="2"/>
        <v>17</v>
      </c>
      <c r="B56" s="434" t="str">
        <f>Calculations!AB24</f>
        <v>Plastic</v>
      </c>
      <c r="C56" s="496" t="str">
        <f ca="1">IF(Calculations!AF24=0,"",IF('B. WasteTracking'!$H$38=Calculations!$AA$2,Calculations!AF24/1000,Calculations!AF24))</f>
        <v/>
      </c>
      <c r="D56" s="432" t="str">
        <f t="shared" ca="1" si="0"/>
        <v/>
      </c>
      <c r="E56" s="433" t="str">
        <f>IF(Calculations!AC24=0,"",Calculations!AC24/Calculations!$AF24*100)</f>
        <v/>
      </c>
      <c r="F56" s="433" t="str">
        <f ca="1">IF(Calculations!AD24=0,"",Calculations!AD24/Calculations!$AF24*100)</f>
        <v/>
      </c>
      <c r="G56" s="661" t="str">
        <f ca="1">IF(Calculations!AE24=0,"",Calculations!AE24/Calculations!$AF24*100)</f>
        <v/>
      </c>
      <c r="H56" s="662"/>
      <c r="I56" s="668" t="str">
        <f t="shared" ca="1" si="1"/>
        <v/>
      </c>
      <c r="J56" s="669"/>
      <c r="K56" s="670"/>
      <c r="L56" s="341"/>
    </row>
    <row r="57" spans="1:12" ht="14.25" customHeight="1" x14ac:dyDescent="0.35">
      <c r="A57" s="275">
        <f t="shared" si="2"/>
        <v>18</v>
      </c>
      <c r="B57" s="434" t="str">
        <f>Calculations!AB25</f>
        <v>Roofing (shingles, asphalt)</v>
      </c>
      <c r="C57" s="496" t="str">
        <f ca="1">IF(Calculations!AF25=0,"",IF('B. WasteTracking'!$H$38=Calculations!$AA$2,Calculations!AF25/1000,Calculations!AF25))</f>
        <v/>
      </c>
      <c r="D57" s="432" t="str">
        <f t="shared" ca="1" si="0"/>
        <v/>
      </c>
      <c r="E57" s="433" t="str">
        <f>IF(Calculations!AC25=0,"",Calculations!AC25/Calculations!$AF25*100)</f>
        <v/>
      </c>
      <c r="F57" s="433" t="str">
        <f ca="1">IF(Calculations!AD25=0,"",Calculations!AD25/Calculations!$AF25*100)</f>
        <v/>
      </c>
      <c r="G57" s="661" t="str">
        <f ca="1">IF(Calculations!AE25=0,"",Calculations!AE25/Calculations!$AF25*100)</f>
        <v/>
      </c>
      <c r="H57" s="662"/>
      <c r="I57" s="668" t="str">
        <f t="shared" ca="1" si="1"/>
        <v/>
      </c>
      <c r="J57" s="669"/>
      <c r="K57" s="670"/>
      <c r="L57" s="341"/>
    </row>
    <row r="58" spans="1:12" ht="14.25" customHeight="1" x14ac:dyDescent="0.35">
      <c r="A58" s="275">
        <f t="shared" si="2"/>
        <v>19</v>
      </c>
      <c r="B58" s="434" t="str">
        <f>Calculations!AB26</f>
        <v>Wood</v>
      </c>
      <c r="C58" s="496" t="str">
        <f ca="1">IF(Calculations!AF26=0,"",IF('B. WasteTracking'!$H$38=Calculations!$AA$2,Calculations!AF26/1000,Calculations!AF26))</f>
        <v/>
      </c>
      <c r="D58" s="432" t="str">
        <f t="shared" ca="1" si="0"/>
        <v/>
      </c>
      <c r="E58" s="433" t="str">
        <f>IF(Calculations!AC26=0,"",Calculations!AC26/Calculations!$AF26*100)</f>
        <v/>
      </c>
      <c r="F58" s="433" t="str">
        <f ca="1">IF(Calculations!AD26=0,"",Calculations!AD26/Calculations!$AF26*100)</f>
        <v/>
      </c>
      <c r="G58" s="661" t="str">
        <f ca="1">IF(Calculations!AE26=0,"",Calculations!AE26/Calculations!$AF26*100)</f>
        <v/>
      </c>
      <c r="H58" s="662"/>
      <c r="I58" s="668" t="str">
        <f t="shared" ca="1" si="1"/>
        <v/>
      </c>
      <c r="J58" s="669"/>
      <c r="K58" s="670"/>
      <c r="L58" s="341"/>
    </row>
    <row r="59" spans="1:12" ht="14.25" customHeight="1" thickBot="1" x14ac:dyDescent="0.4">
      <c r="A59" s="408">
        <f t="shared" si="2"/>
        <v>20</v>
      </c>
      <c r="B59" s="435" t="str">
        <f>Calculations!AB27</f>
        <v>Other</v>
      </c>
      <c r="C59" s="497" t="str">
        <f ca="1">IF(Calculations!AF27=0,"",IF('B. WasteTracking'!$H$38=Calculations!$AA$2,Calculations!AF27/1000,Calculations!AF27))</f>
        <v/>
      </c>
      <c r="D59" s="436" t="str">
        <f t="shared" ca="1" si="0"/>
        <v/>
      </c>
      <c r="E59" s="437" t="str">
        <f>IF(Calculations!AC27=0,"",Calculations!AC27/Calculations!$AF27*100)</f>
        <v/>
      </c>
      <c r="F59" s="437" t="str">
        <f ca="1">IF(Calculations!AD27=0,"",Calculations!AD27/Calculations!$AF27*100)</f>
        <v/>
      </c>
      <c r="G59" s="674" t="str">
        <f ca="1">IF(Calculations!AE27=0,"",Calculations!AE27/Calculations!$AF27*100)</f>
        <v/>
      </c>
      <c r="H59" s="675"/>
      <c r="I59" s="671" t="str">
        <f t="shared" ca="1" si="1"/>
        <v/>
      </c>
      <c r="J59" s="672"/>
      <c r="K59" s="673"/>
      <c r="L59" s="341"/>
    </row>
    <row r="60" spans="1:12" ht="14.25" customHeight="1" thickBot="1" x14ac:dyDescent="0.4">
      <c r="A60" s="438"/>
      <c r="B60" s="376"/>
      <c r="C60" s="376"/>
      <c r="D60" s="439"/>
      <c r="E60" s="440"/>
      <c r="F60" s="440"/>
      <c r="G60" s="439"/>
      <c r="H60" s="439"/>
      <c r="I60" s="440"/>
      <c r="J60" s="440"/>
      <c r="K60" s="440"/>
      <c r="L60" s="341"/>
    </row>
    <row r="61" spans="1:12" ht="14.25" customHeight="1" x14ac:dyDescent="0.35">
      <c r="A61" s="441"/>
      <c r="B61" s="442" t="s">
        <v>303</v>
      </c>
      <c r="C61" s="442"/>
      <c r="D61" s="442"/>
      <c r="E61" s="442"/>
      <c r="F61" s="442"/>
      <c r="G61" s="442"/>
      <c r="H61" s="442"/>
      <c r="I61" s="442"/>
      <c r="J61" s="443"/>
      <c r="K61" s="444"/>
      <c r="L61" s="341"/>
    </row>
    <row r="62" spans="1:12" ht="14.25" customHeight="1" x14ac:dyDescent="0.35">
      <c r="A62" s="445" t="s">
        <v>322</v>
      </c>
      <c r="B62" s="446" t="s">
        <v>323</v>
      </c>
      <c r="C62" s="446"/>
      <c r="D62" s="446"/>
      <c r="E62" s="446"/>
      <c r="F62" s="446"/>
      <c r="G62" s="446"/>
      <c r="H62" s="446"/>
      <c r="I62" s="446"/>
      <c r="J62" s="446"/>
      <c r="K62" s="447"/>
      <c r="L62" s="341"/>
    </row>
    <row r="63" spans="1:12" ht="4.5" customHeight="1" x14ac:dyDescent="0.35">
      <c r="A63" s="342"/>
      <c r="B63" s="448"/>
      <c r="C63" s="446"/>
      <c r="D63" s="448"/>
      <c r="E63" s="448"/>
      <c r="F63" s="448"/>
      <c r="G63" s="448"/>
      <c r="H63" s="448"/>
      <c r="I63" s="448"/>
      <c r="J63" s="448"/>
      <c r="K63" s="366"/>
      <c r="L63" s="341"/>
    </row>
    <row r="64" spans="1:12" x14ac:dyDescent="0.35">
      <c r="A64" s="342"/>
      <c r="B64" s="376" t="s">
        <v>307</v>
      </c>
      <c r="C64" s="455" t="str">
        <f>IF(C14="","",C14)</f>
        <v/>
      </c>
      <c r="D64" s="666" t="str">
        <f>IF(C64="","Please specify the type of project in Section B.1","")</f>
        <v>Please specify the type of project in Section B.1</v>
      </c>
      <c r="E64" s="667"/>
      <c r="F64" s="667"/>
      <c r="G64" s="667"/>
      <c r="H64" s="667"/>
      <c r="I64" s="667"/>
      <c r="J64" s="667"/>
      <c r="K64" s="453"/>
      <c r="L64" s="341"/>
    </row>
    <row r="65" spans="1:12" ht="4.5" customHeight="1" x14ac:dyDescent="0.35">
      <c r="A65" s="342"/>
      <c r="D65" s="335"/>
      <c r="E65" s="344"/>
      <c r="F65" s="451"/>
      <c r="G65" s="451"/>
      <c r="H65" s="451"/>
      <c r="I65" s="451"/>
      <c r="J65" s="451"/>
      <c r="K65" s="453"/>
      <c r="L65" s="341"/>
    </row>
    <row r="66" spans="1:12" x14ac:dyDescent="0.35">
      <c r="A66" s="342"/>
      <c r="B66" s="376" t="str">
        <f>"Total Waste quantities "&amp;'B. WasteTracking'!H38&amp;":"</f>
        <v>Total Waste quantities (KG):</v>
      </c>
      <c r="C66" s="452" t="str">
        <f>IF('C. WasteDiversionReport'!B32="","",IF('B. WasteTracking'!H38=Calculations!AA2,'C. WasteDiversionReport'!B32*1000,'C. WasteDiversionReport'!B32))</f>
        <v/>
      </c>
      <c r="D66" s="676"/>
      <c r="E66" s="676"/>
      <c r="F66" s="676"/>
      <c r="G66" s="676"/>
      <c r="H66" s="676"/>
      <c r="I66" s="676"/>
      <c r="J66" s="676"/>
      <c r="K66" s="366"/>
      <c r="L66" s="341"/>
    </row>
    <row r="67" spans="1:12" ht="4.5" customHeight="1" x14ac:dyDescent="0.35">
      <c r="A67" s="342"/>
      <c r="B67" s="376"/>
      <c r="C67" s="376"/>
      <c r="D67" s="364"/>
      <c r="E67" s="344"/>
      <c r="F67" s="344"/>
      <c r="G67" s="344"/>
      <c r="H67" s="344"/>
      <c r="I67" s="344"/>
      <c r="J67" s="344"/>
      <c r="K67" s="366"/>
      <c r="L67" s="341"/>
    </row>
    <row r="68" spans="1:12" x14ac:dyDescent="0.35">
      <c r="A68" s="342"/>
      <c r="B68" s="376" t="str">
        <f>"Project Gross Area ("&amp;'B. WasteTracking'!I21&amp;"):"</f>
        <v>Project Gross Area ():</v>
      </c>
      <c r="C68" s="454" t="str">
        <f>IF('B. WasteTracking'!K21="","",'B. WasteTracking'!K21)</f>
        <v/>
      </c>
      <c r="D68" s="665" t="str">
        <f>IF(C68="","Please specify the project gross area in Section B.1","")</f>
        <v>Please specify the project gross area in Section B.1</v>
      </c>
      <c r="E68" s="665"/>
      <c r="F68" s="665"/>
      <c r="G68" s="665"/>
      <c r="H68" s="665"/>
      <c r="I68" s="665"/>
      <c r="J68" s="665"/>
      <c r="K68" s="366"/>
      <c r="L68" s="341"/>
    </row>
    <row r="69" spans="1:12" ht="5.25" customHeight="1" x14ac:dyDescent="0.35">
      <c r="A69" s="342"/>
      <c r="D69" s="335"/>
      <c r="E69" s="344"/>
      <c r="F69" s="344"/>
      <c r="G69" s="344"/>
      <c r="H69" s="344"/>
      <c r="I69" s="344"/>
      <c r="J69" s="344"/>
      <c r="K69" s="366"/>
      <c r="L69" s="341"/>
    </row>
    <row r="70" spans="1:12" x14ac:dyDescent="0.35">
      <c r="A70" s="342"/>
      <c r="B70" s="376" t="s">
        <v>388</v>
      </c>
      <c r="C70" s="454" t="str">
        <f>IF('B. WasteTracking'!J19="","",'B. WasteTracking'!J19)</f>
        <v/>
      </c>
      <c r="D70" s="666" t="str">
        <f>IF(C70="","Please specify the project value in Section B.1","")</f>
        <v>Please specify the project value in Section B.1</v>
      </c>
      <c r="E70" s="667"/>
      <c r="F70" s="667"/>
      <c r="G70" s="667"/>
      <c r="H70" s="667"/>
      <c r="I70" s="667"/>
      <c r="J70" s="667"/>
      <c r="K70" s="366"/>
      <c r="L70" s="341"/>
    </row>
    <row r="71" spans="1:12" ht="4.25" customHeight="1" x14ac:dyDescent="0.35">
      <c r="A71" s="342"/>
      <c r="B71" s="376"/>
      <c r="C71" s="376"/>
      <c r="D71" s="456"/>
      <c r="E71" s="456"/>
      <c r="F71" s="456"/>
      <c r="G71" s="456"/>
      <c r="H71" s="456"/>
      <c r="I71" s="456"/>
      <c r="J71" s="456"/>
      <c r="K71" s="366"/>
      <c r="L71" s="341"/>
    </row>
    <row r="72" spans="1:12" x14ac:dyDescent="0.35">
      <c r="A72" s="342"/>
      <c r="B72" s="10"/>
      <c r="C72" s="457" t="s">
        <v>389</v>
      </c>
      <c r="D72" s="10"/>
      <c r="E72" s="344"/>
      <c r="F72" s="344"/>
      <c r="G72" s="344"/>
      <c r="H72" s="344"/>
      <c r="I72" s="344"/>
      <c r="J72" s="344"/>
      <c r="K72" s="366"/>
      <c r="L72" s="341"/>
    </row>
    <row r="73" spans="1:12" ht="14.25" customHeight="1" x14ac:dyDescent="0.35">
      <c r="A73" s="342"/>
      <c r="B73" s="344"/>
      <c r="C73" s="344"/>
      <c r="D73" s="344"/>
      <c r="E73" s="344"/>
      <c r="F73" s="344"/>
      <c r="G73" s="344"/>
      <c r="H73" s="344"/>
      <c r="I73" s="344"/>
      <c r="J73" s="344"/>
      <c r="K73" s="366"/>
      <c r="L73" s="341"/>
    </row>
    <row r="74" spans="1:12" ht="14.25" customHeight="1" x14ac:dyDescent="0.35">
      <c r="A74" s="342"/>
      <c r="B74" s="344"/>
      <c r="C74" s="344"/>
      <c r="D74" s="344"/>
      <c r="E74" s="344"/>
      <c r="F74" s="344"/>
      <c r="G74" s="344"/>
      <c r="H74" s="344"/>
      <c r="I74" s="344"/>
      <c r="J74" s="344"/>
      <c r="K74" s="366"/>
      <c r="L74" s="341"/>
    </row>
    <row r="75" spans="1:12" ht="14.25" customHeight="1" x14ac:dyDescent="0.35">
      <c r="A75" s="342"/>
      <c r="B75" s="344"/>
      <c r="C75" s="344"/>
      <c r="D75" s="344"/>
      <c r="E75" s="344"/>
      <c r="F75" s="344"/>
      <c r="G75" s="344"/>
      <c r="H75" s="344"/>
      <c r="I75" s="344"/>
      <c r="J75" s="344"/>
      <c r="K75" s="366"/>
      <c r="L75" s="341"/>
    </row>
    <row r="76" spans="1:12" ht="14.25" customHeight="1" x14ac:dyDescent="0.35">
      <c r="A76" s="342"/>
      <c r="B76" s="344"/>
      <c r="C76" s="344"/>
      <c r="D76" s="344"/>
      <c r="E76" s="344"/>
      <c r="F76" s="344"/>
      <c r="G76" s="344"/>
      <c r="H76" s="344"/>
      <c r="I76" s="344"/>
      <c r="J76" s="344"/>
      <c r="K76" s="366"/>
      <c r="L76" s="341"/>
    </row>
    <row r="77" spans="1:12" ht="14.25" customHeight="1" x14ac:dyDescent="0.35">
      <c r="A77" s="342"/>
      <c r="B77" s="344"/>
      <c r="C77" s="344"/>
      <c r="D77" s="344"/>
      <c r="E77" s="344"/>
      <c r="F77" s="344"/>
      <c r="G77" s="344"/>
      <c r="H77" s="344"/>
      <c r="I77" s="344"/>
      <c r="J77" s="344"/>
      <c r="K77" s="366"/>
      <c r="L77" s="341"/>
    </row>
    <row r="78" spans="1:12" ht="14.25" customHeight="1" x14ac:dyDescent="0.35">
      <c r="A78" s="342"/>
      <c r="B78" s="344"/>
      <c r="C78" s="344"/>
      <c r="D78" s="344"/>
      <c r="E78" s="344"/>
      <c r="F78" s="344"/>
      <c r="G78" s="344"/>
      <c r="H78" s="344"/>
      <c r="I78" s="344"/>
      <c r="J78" s="344"/>
      <c r="K78" s="366"/>
      <c r="L78" s="341"/>
    </row>
    <row r="79" spans="1:12" ht="14.25" customHeight="1" x14ac:dyDescent="0.35">
      <c r="A79" s="342"/>
      <c r="B79" s="344"/>
      <c r="C79" s="344"/>
      <c r="D79" s="344"/>
      <c r="E79" s="344"/>
      <c r="F79" s="344"/>
      <c r="G79" s="344"/>
      <c r="H79" s="344"/>
      <c r="I79" s="344"/>
      <c r="J79" s="344"/>
      <c r="K79" s="366"/>
      <c r="L79" s="341"/>
    </row>
    <row r="80" spans="1:12" ht="14.25" customHeight="1" x14ac:dyDescent="0.35">
      <c r="A80" s="342"/>
      <c r="B80" s="344"/>
      <c r="C80" s="344"/>
      <c r="D80" s="344"/>
      <c r="E80" s="344"/>
      <c r="F80" s="344"/>
      <c r="G80" s="344"/>
      <c r="H80" s="344"/>
      <c r="I80" s="344"/>
      <c r="J80" s="344"/>
      <c r="K80" s="366"/>
      <c r="L80" s="341"/>
    </row>
    <row r="81" spans="1:12" ht="14.25" customHeight="1" x14ac:dyDescent="0.35">
      <c r="A81" s="342"/>
      <c r="B81" s="344"/>
      <c r="C81" s="344"/>
      <c r="D81" s="344"/>
      <c r="E81" s="344"/>
      <c r="F81" s="344"/>
      <c r="G81" s="344"/>
      <c r="H81" s="344"/>
      <c r="I81" s="344"/>
      <c r="J81" s="344"/>
      <c r="K81" s="366"/>
      <c r="L81" s="341"/>
    </row>
    <row r="82" spans="1:12" ht="14.25" customHeight="1" x14ac:dyDescent="0.35">
      <c r="A82" s="342"/>
      <c r="B82" s="344"/>
      <c r="C82" s="344"/>
      <c r="D82" s="344"/>
      <c r="E82" s="344"/>
      <c r="F82" s="344"/>
      <c r="G82" s="344"/>
      <c r="H82" s="344"/>
      <c r="I82" s="344"/>
      <c r="J82" s="344"/>
      <c r="K82" s="366"/>
      <c r="L82" s="341"/>
    </row>
    <row r="83" spans="1:12" ht="14.25" customHeight="1" x14ac:dyDescent="0.35">
      <c r="A83" s="342"/>
      <c r="B83" s="344"/>
      <c r="C83" s="344"/>
      <c r="D83" s="344"/>
      <c r="E83" s="344"/>
      <c r="F83" s="344"/>
      <c r="G83" s="344"/>
      <c r="H83" s="344"/>
      <c r="I83" s="344"/>
      <c r="J83" s="344"/>
      <c r="K83" s="366"/>
      <c r="L83" s="341"/>
    </row>
    <row r="84" spans="1:12" ht="14.25" customHeight="1" x14ac:dyDescent="0.35">
      <c r="A84" s="342"/>
      <c r="B84" s="344"/>
      <c r="C84" s="344"/>
      <c r="D84" s="344"/>
      <c r="E84" s="344"/>
      <c r="F84" s="344"/>
      <c r="G84" s="344"/>
      <c r="H84" s="344"/>
      <c r="I84" s="344"/>
      <c r="J84" s="344"/>
      <c r="K84" s="366"/>
      <c r="L84" s="341"/>
    </row>
    <row r="85" spans="1:12" ht="14.25" customHeight="1" x14ac:dyDescent="0.35">
      <c r="A85" s="342"/>
      <c r="B85" s="344"/>
      <c r="C85" s="344"/>
      <c r="D85" s="344"/>
      <c r="E85" s="344"/>
      <c r="F85" s="344"/>
      <c r="G85" s="344"/>
      <c r="H85" s="344"/>
      <c r="I85" s="344"/>
      <c r="J85" s="344"/>
      <c r="K85" s="366"/>
      <c r="L85" s="341"/>
    </row>
    <row r="86" spans="1:12" ht="14.25" customHeight="1" x14ac:dyDescent="0.35">
      <c r="A86" s="342"/>
      <c r="B86" s="344"/>
      <c r="C86" s="344"/>
      <c r="D86" s="344"/>
      <c r="E86" s="344"/>
      <c r="F86" s="344"/>
      <c r="G86" s="344"/>
      <c r="H86" s="344"/>
      <c r="I86" s="344"/>
      <c r="J86" s="344"/>
      <c r="K86" s="366"/>
      <c r="L86" s="341"/>
    </row>
    <row r="87" spans="1:12" ht="14.25" customHeight="1" x14ac:dyDescent="0.35">
      <c r="A87" s="342"/>
      <c r="B87" s="344"/>
      <c r="C87" s="344"/>
      <c r="D87" s="344"/>
      <c r="E87" s="344"/>
      <c r="F87" s="344"/>
      <c r="G87" s="344"/>
      <c r="H87" s="344"/>
      <c r="I87" s="344"/>
      <c r="J87" s="344"/>
      <c r="K87" s="366"/>
      <c r="L87" s="341"/>
    </row>
    <row r="88" spans="1:12" x14ac:dyDescent="0.35">
      <c r="A88" s="342"/>
      <c r="B88" s="344"/>
      <c r="C88" s="344"/>
      <c r="D88" s="344"/>
      <c r="E88" s="344"/>
      <c r="F88" s="344"/>
      <c r="G88" s="344"/>
      <c r="H88" s="344"/>
      <c r="I88" s="344"/>
      <c r="J88" s="344"/>
      <c r="K88" s="366"/>
      <c r="L88" s="341"/>
    </row>
    <row r="89" spans="1:12" ht="26.4" customHeight="1" x14ac:dyDescent="0.35">
      <c r="A89" s="342"/>
      <c r="B89" s="344"/>
      <c r="C89" s="344"/>
      <c r="D89" s="344"/>
      <c r="E89" s="344"/>
      <c r="F89" s="344"/>
      <c r="G89" s="344"/>
      <c r="H89" s="344"/>
      <c r="I89" s="344"/>
      <c r="J89" s="344"/>
      <c r="K89" s="366"/>
      <c r="L89" s="341"/>
    </row>
    <row r="90" spans="1:12" x14ac:dyDescent="0.35">
      <c r="A90" s="342"/>
      <c r="B90" s="344"/>
      <c r="C90" s="344"/>
      <c r="D90" s="344"/>
      <c r="E90" s="344"/>
      <c r="F90" s="344"/>
      <c r="G90" s="344"/>
      <c r="H90" s="344"/>
      <c r="I90" s="344"/>
      <c r="J90" s="344"/>
      <c r="K90" s="366"/>
      <c r="L90" s="341"/>
    </row>
    <row r="91" spans="1:12" x14ac:dyDescent="0.35">
      <c r="A91" s="342"/>
      <c r="B91" s="344"/>
      <c r="C91" s="344"/>
      <c r="D91" s="344"/>
      <c r="E91" s="344"/>
      <c r="F91" s="344"/>
      <c r="G91" s="344"/>
      <c r="H91" s="344"/>
      <c r="I91" s="344"/>
      <c r="J91" s="344"/>
      <c r="K91" s="366"/>
      <c r="L91" s="341"/>
    </row>
    <row r="92" spans="1:12" x14ac:dyDescent="0.35">
      <c r="A92" s="342"/>
      <c r="B92" s="344"/>
      <c r="C92" s="344"/>
      <c r="D92" s="344"/>
      <c r="E92" s="344"/>
      <c r="F92" s="344"/>
      <c r="G92" s="344"/>
      <c r="H92" s="344"/>
      <c r="I92" s="344"/>
      <c r="J92" s="344"/>
      <c r="K92" s="366"/>
      <c r="L92" s="341"/>
    </row>
    <row r="93" spans="1:12" x14ac:dyDescent="0.35">
      <c r="A93" s="342"/>
      <c r="B93" s="344"/>
      <c r="C93" s="344"/>
      <c r="D93" s="344"/>
      <c r="E93" s="344"/>
      <c r="F93" s="344"/>
      <c r="G93" s="344"/>
      <c r="H93" s="344"/>
      <c r="I93" s="344"/>
      <c r="J93" s="344"/>
      <c r="K93" s="366"/>
      <c r="L93" s="341"/>
    </row>
    <row r="94" spans="1:12" x14ac:dyDescent="0.35">
      <c r="A94" s="342"/>
      <c r="B94" s="344"/>
      <c r="C94" s="344"/>
      <c r="D94" s="344"/>
      <c r="E94" s="344"/>
      <c r="F94" s="344"/>
      <c r="G94" s="344"/>
      <c r="H94" s="344"/>
      <c r="I94" s="344"/>
      <c r="J94" s="344"/>
      <c r="K94" s="366"/>
      <c r="L94" s="341"/>
    </row>
    <row r="95" spans="1:12" x14ac:dyDescent="0.35">
      <c r="A95" s="342"/>
      <c r="B95" s="344"/>
      <c r="C95" s="344"/>
      <c r="D95" s="344"/>
      <c r="E95" s="344"/>
      <c r="F95" s="344"/>
      <c r="G95" s="344"/>
      <c r="H95" s="344"/>
      <c r="I95" s="344"/>
      <c r="J95" s="344"/>
      <c r="K95" s="366"/>
      <c r="L95" s="341"/>
    </row>
    <row r="96" spans="1:12" x14ac:dyDescent="0.35">
      <c r="A96" s="342"/>
      <c r="B96" s="344"/>
      <c r="C96" s="344"/>
      <c r="D96" s="344"/>
      <c r="E96" s="344"/>
      <c r="F96" s="344"/>
      <c r="G96" s="344"/>
      <c r="H96" s="344"/>
      <c r="I96" s="344"/>
      <c r="J96" s="344"/>
      <c r="K96" s="366"/>
      <c r="L96" s="341"/>
    </row>
    <row r="97" spans="1:12" x14ac:dyDescent="0.35">
      <c r="A97" s="342"/>
      <c r="B97" s="344"/>
      <c r="C97" s="344"/>
      <c r="D97" s="344"/>
      <c r="E97" s="344"/>
      <c r="F97" s="344"/>
      <c r="G97" s="344"/>
      <c r="H97" s="344"/>
      <c r="I97" s="344"/>
      <c r="J97" s="344"/>
      <c r="K97" s="366"/>
      <c r="L97" s="341"/>
    </row>
    <row r="98" spans="1:12" x14ac:dyDescent="0.35">
      <c r="A98" s="342"/>
      <c r="B98" s="344"/>
      <c r="C98" s="344"/>
      <c r="D98" s="344"/>
      <c r="E98" s="344"/>
      <c r="F98" s="344"/>
      <c r="G98" s="344"/>
      <c r="H98" s="344"/>
      <c r="I98" s="344"/>
      <c r="J98" s="344"/>
      <c r="K98" s="366"/>
      <c r="L98" s="341"/>
    </row>
    <row r="99" spans="1:12" x14ac:dyDescent="0.35">
      <c r="A99" s="342"/>
      <c r="B99" s="344"/>
      <c r="C99" s="344"/>
      <c r="D99" s="344"/>
      <c r="E99" s="344"/>
      <c r="F99" s="344"/>
      <c r="G99" s="344"/>
      <c r="H99" s="344"/>
      <c r="I99" s="344"/>
      <c r="J99" s="344"/>
      <c r="K99" s="366"/>
      <c r="L99" s="374"/>
    </row>
    <row r="100" spans="1:12" ht="15" thickBot="1" x14ac:dyDescent="0.4">
      <c r="A100" s="384"/>
      <c r="B100" s="385"/>
      <c r="C100" s="385"/>
      <c r="D100" s="385"/>
      <c r="E100" s="385"/>
      <c r="F100" s="385"/>
      <c r="G100" s="385"/>
      <c r="H100" s="385"/>
      <c r="I100" s="385"/>
      <c r="J100" s="385"/>
      <c r="K100" s="387"/>
    </row>
    <row r="101" spans="1:12" x14ac:dyDescent="0.3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1:12" x14ac:dyDescent="0.3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1:12" x14ac:dyDescent="0.3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2" x14ac:dyDescent="0.3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1:12" x14ac:dyDescent="0.3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  <row r="106" spans="1:12" x14ac:dyDescent="0.3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</row>
    <row r="107" spans="1:12" x14ac:dyDescent="0.3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</row>
    <row r="108" spans="1:12" x14ac:dyDescent="0.3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</row>
    <row r="109" spans="1:12" x14ac:dyDescent="0.3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 spans="1:12" x14ac:dyDescent="0.3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 spans="1:12" x14ac:dyDescent="0.3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 spans="1:12" x14ac:dyDescent="0.3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</row>
    <row r="113" s="10" customFormat="1" x14ac:dyDescent="0.35"/>
    <row r="114" s="10" customFormat="1" x14ac:dyDescent="0.35"/>
    <row r="115" s="10" customFormat="1" x14ac:dyDescent="0.35"/>
    <row r="116" s="10" customFormat="1" x14ac:dyDescent="0.35"/>
    <row r="117" s="10" customFormat="1" x14ac:dyDescent="0.35"/>
    <row r="118" s="10" customFormat="1" x14ac:dyDescent="0.35"/>
  </sheetData>
  <sheetProtection algorithmName="SHA-512" hashValue="c+7XgRhYMqsHEAg+ibROO8ytX4SRUVCAjwuDde14vC7IZSD93RL2mQF6s8rq3NBDZy59PX841umw6/Hmnw6Dhg==" saltValue="PwW3LhAIKur0n8e3pdNAVg==" spinCount="100000" sheet="1" objects="1" scenarios="1"/>
  <dataConsolidate/>
  <mergeCells count="65">
    <mergeCell ref="C18:D18"/>
    <mergeCell ref="H24:J24"/>
    <mergeCell ref="C28:D28"/>
    <mergeCell ref="E28:F28"/>
    <mergeCell ref="C37:D37"/>
    <mergeCell ref="C29:D29"/>
    <mergeCell ref="E29:F29"/>
    <mergeCell ref="E34:F34"/>
    <mergeCell ref="I41:K41"/>
    <mergeCell ref="I40:K40"/>
    <mergeCell ref="A40:B41"/>
    <mergeCell ref="A29:B29"/>
    <mergeCell ref="A34:B34"/>
    <mergeCell ref="C38:D38"/>
    <mergeCell ref="E38:F38"/>
    <mergeCell ref="G41:H41"/>
    <mergeCell ref="E40:H40"/>
    <mergeCell ref="C40:D40"/>
    <mergeCell ref="C34:D34"/>
    <mergeCell ref="I49:K49"/>
    <mergeCell ref="I50:K50"/>
    <mergeCell ref="I51:K51"/>
    <mergeCell ref="I42:J42"/>
    <mergeCell ref="I44:K44"/>
    <mergeCell ref="I45:K45"/>
    <mergeCell ref="I46:K46"/>
    <mergeCell ref="C10:D10"/>
    <mergeCell ref="C20:D20"/>
    <mergeCell ref="C36:D36"/>
    <mergeCell ref="G43:H43"/>
    <mergeCell ref="G52:H52"/>
    <mergeCell ref="G44:H44"/>
    <mergeCell ref="H12:J12"/>
    <mergeCell ref="H20:J20"/>
    <mergeCell ref="G45:H45"/>
    <mergeCell ref="I43:K43"/>
    <mergeCell ref="G46:H46"/>
    <mergeCell ref="G47:H47"/>
    <mergeCell ref="I52:K52"/>
    <mergeCell ref="I47:K47"/>
    <mergeCell ref="I14:J14"/>
    <mergeCell ref="I48:K48"/>
    <mergeCell ref="G53:H53"/>
    <mergeCell ref="G54:H54"/>
    <mergeCell ref="G55:H55"/>
    <mergeCell ref="G56:H56"/>
    <mergeCell ref="I53:K53"/>
    <mergeCell ref="I54:K54"/>
    <mergeCell ref="D68:J68"/>
    <mergeCell ref="D70:J70"/>
    <mergeCell ref="I55:K55"/>
    <mergeCell ref="I56:K56"/>
    <mergeCell ref="I59:K59"/>
    <mergeCell ref="G58:H58"/>
    <mergeCell ref="I58:K58"/>
    <mergeCell ref="I57:K57"/>
    <mergeCell ref="G57:H57"/>
    <mergeCell ref="D64:J64"/>
    <mergeCell ref="G59:H59"/>
    <mergeCell ref="D66:J66"/>
    <mergeCell ref="G48:H48"/>
    <mergeCell ref="G49:H49"/>
    <mergeCell ref="G50:H50"/>
    <mergeCell ref="G51:H51"/>
    <mergeCell ref="C24:D24"/>
  </mergeCells>
  <conditionalFormatting sqref="C64">
    <cfRule type="expression" dxfId="8" priority="19">
      <formula>"or($B$76=Calculations!$AB$8,$B$76=Calculations!$AB$9,$B$76=Calculations!$AB$10))"</formula>
    </cfRule>
  </conditionalFormatting>
  <conditionalFormatting sqref="D64">
    <cfRule type="containsText" dxfId="7" priority="18" operator="containsText" text="Please make sure that you have specified the type of project in Section B.1">
      <formula>NOT(ISERROR(SEARCH("Please make sure that you have specified the type of project in Section B.1",D64)))</formula>
    </cfRule>
  </conditionalFormatting>
  <conditionalFormatting sqref="F65">
    <cfRule type="containsText" dxfId="6" priority="8" operator="containsText" text="Please make sure that you have specified the type of project in Section B.1">
      <formula>NOT(ISERROR(SEARCH("Please make sure that you have specified the type of project in Section B.1",F65)))</formula>
    </cfRule>
  </conditionalFormatting>
  <conditionalFormatting sqref="D64">
    <cfRule type="containsText" dxfId="5" priority="6" operator="containsText" text="Please specify the type of project in Section B.1">
      <formula>NOT(ISERROR(SEARCH("Please specify the type of project in Section B.1",D64)))</formula>
    </cfRule>
  </conditionalFormatting>
  <conditionalFormatting sqref="D70:D71">
    <cfRule type="containsText" dxfId="4" priority="5" operator="containsText" text="Please make sure that you have specified the type of project in Section B.1">
      <formula>NOT(ISERROR(SEARCH("Please make sure that you have specified the type of project in Section B.1",D70)))</formula>
    </cfRule>
  </conditionalFormatting>
  <conditionalFormatting sqref="D70:D71">
    <cfRule type="containsText" dxfId="3" priority="4" operator="containsText" text="Please specify the type of project in Section B.1">
      <formula>NOT(ISERROR(SEARCH("Please specify the type of project in Section B.1",D70)))</formula>
    </cfRule>
  </conditionalFormatting>
  <conditionalFormatting sqref="D70:J71">
    <cfRule type="containsText" dxfId="2" priority="3" operator="containsText" text="Please specify the project Construction and Demolition value in Section B.1">
      <formula>NOT(ISERROR(SEARCH("Please specify the project Construction and Demolition value in Section B.1",D70)))</formula>
    </cfRule>
  </conditionalFormatting>
  <conditionalFormatting sqref="D68:J68">
    <cfRule type="containsText" dxfId="1" priority="2" operator="containsText" text="Please specify the project Gross Area in Section B.1">
      <formula>NOT(ISERROR(SEARCH("Please specify the project Gross Area in Section B.1",D68)))</formula>
    </cfRule>
  </conditionalFormatting>
  <conditionalFormatting sqref="D70:J70">
    <cfRule type="containsText" dxfId="0" priority="1" operator="containsText" text="Please specify the project value in Section B.1">
      <formula>NOT(ISERROR(SEARCH("Please specify the project value in Section B.1",D70)))</formula>
    </cfRule>
  </conditionalFormatting>
  <dataValidations count="5">
    <dataValidation type="date" operator="greaterThanOrEqual" allowBlank="1" showInputMessage="1" showErrorMessage="1" sqref="G7 K11" xr:uid="{00000000-0002-0000-0300-000000000000}">
      <formula1>TODAY()</formula1>
    </dataValidation>
    <dataValidation type="list" allowBlank="1" showInputMessage="1" showErrorMessage="1" promptTitle="Drop-Down List" prompt="Please type the Year in YYYY format or select from the drop-down list." sqref="J10" xr:uid="{00000000-0002-0000-0300-000001000000}">
      <formula1>yrs</formula1>
    </dataValidation>
    <dataValidation type="list" operator="greaterThanOrEqual" allowBlank="1" showInputMessage="1" showErrorMessage="1" errorTitle="Wrong Date" error="Please input a correct date with DD/MM/YYYY format." promptTitle="Drop-Down List" prompt="Please type the Month in MMM format or select from the drop-down list." sqref="I10" xr:uid="{00000000-0002-0000-0300-000002000000}">
      <formula1>Month</formula1>
    </dataValidation>
    <dataValidation type="list" operator="greaterThanOrEqual" allowBlank="1" showInputMessage="1" showErrorMessage="1" errorTitle="Wrong Date" error="Please input a correct date with DD/MM/YYYY format." promptTitle="Drop-Down List" prompt="Please type the Day in DD format or select from the drop-down list." sqref="H10" xr:uid="{00000000-0002-0000-0300-000003000000}">
      <formula1>Day</formula1>
    </dataValidation>
    <dataValidation showInputMessage="1" errorTitle="Project Type" error="Please make sure that you have specified the type of project in &quot;Section B.1&quot;" sqref="C64 C66 C68 C70" xr:uid="{00000000-0002-0000-0300-000004000000}"/>
  </dataValidations>
  <hyperlinks>
    <hyperlink ref="C5" r:id="rId1" xr:uid="{00000000-0004-0000-0300-000000000000}"/>
  </hyperlinks>
  <pageMargins left="0.25" right="0.25" top="0.75" bottom="0.75" header="0.3" footer="0.3"/>
  <pageSetup orientation="landscape" horizontalDpi="1200" verticalDpi="1200" r:id="rId2"/>
  <headerFooter>
    <oddHeader>&amp;LC. Waste Diversion Report &amp;RPage &amp;P of   &amp;N</oddHeader>
    <oddFooter>&amp;LUNIVERSITY OF BRITISH COLUMBIA&amp;R&amp;D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W50"/>
  <sheetViews>
    <sheetView zoomScaleNormal="100" workbookViewId="0">
      <selection activeCell="E31" sqref="E30:E31"/>
    </sheetView>
  </sheetViews>
  <sheetFormatPr defaultColWidth="9.08984375" defaultRowHeight="14.5" x14ac:dyDescent="0.35"/>
  <cols>
    <col min="1" max="1" width="3" style="36" customWidth="1"/>
    <col min="2" max="2" width="22" style="37" customWidth="1"/>
    <col min="3" max="3" width="27.6328125" style="36" customWidth="1"/>
    <col min="4" max="4" width="12" style="36" customWidth="1"/>
    <col min="5" max="5" width="9.6328125" style="36" customWidth="1"/>
    <col min="6" max="6" width="12.36328125" style="36" customWidth="1"/>
    <col min="7" max="16384" width="9.08984375" style="36"/>
  </cols>
  <sheetData>
    <row r="1" spans="1:23" customFormat="1" ht="10.5" customHeight="1" x14ac:dyDescent="0.35">
      <c r="A1" s="289"/>
      <c r="B1" s="290"/>
      <c r="C1" s="210" t="s">
        <v>380</v>
      </c>
      <c r="D1" s="291"/>
      <c r="E1" s="291"/>
      <c r="F1" s="292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23" customFormat="1" x14ac:dyDescent="0.35">
      <c r="A2" s="293"/>
      <c r="B2" s="15"/>
      <c r="C2" s="15"/>
      <c r="D2" s="15"/>
      <c r="E2" s="15"/>
      <c r="F2" s="294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23" s="51" customFormat="1" ht="13.5" customHeight="1" x14ac:dyDescent="0.35">
      <c r="A3" s="105"/>
      <c r="B3" s="257" t="s">
        <v>270</v>
      </c>
      <c r="C3" s="44"/>
      <c r="D3" s="44"/>
      <c r="E3" s="44"/>
      <c r="F3" s="318" t="s">
        <v>379</v>
      </c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23" s="51" customFormat="1" ht="6" customHeight="1" thickBot="1" x14ac:dyDescent="0.4">
      <c r="A4" s="160"/>
      <c r="B4" s="161"/>
      <c r="C4" s="161"/>
      <c r="D4" s="161"/>
      <c r="E4" s="161"/>
      <c r="F4" s="162"/>
      <c r="G4" s="83"/>
      <c r="H4" s="83"/>
      <c r="I4" s="83"/>
      <c r="J4" s="83"/>
      <c r="K4" s="83"/>
      <c r="L4" s="83"/>
      <c r="M4" s="83"/>
      <c r="N4" s="83"/>
      <c r="O4" s="83"/>
      <c r="P4" s="83"/>
      <c r="Q4" s="26"/>
      <c r="R4" s="26"/>
      <c r="S4" s="26"/>
      <c r="T4" s="26"/>
      <c r="U4" s="26"/>
      <c r="V4" s="26"/>
      <c r="W4" s="26"/>
    </row>
    <row r="5" spans="1:23" s="83" customFormat="1" ht="25.5" customHeight="1" x14ac:dyDescent="0.35">
      <c r="A5" s="295" t="s">
        <v>199</v>
      </c>
      <c r="B5" s="729" t="s">
        <v>370</v>
      </c>
      <c r="C5" s="729"/>
      <c r="D5" s="729"/>
      <c r="E5" s="729"/>
      <c r="F5" s="730"/>
    </row>
    <row r="6" spans="1:23" s="83" customFormat="1" ht="17.149999999999999" customHeight="1" x14ac:dyDescent="0.35">
      <c r="A6" s="296"/>
      <c r="B6" s="101" t="s">
        <v>24</v>
      </c>
      <c r="C6" s="100" t="s">
        <v>25</v>
      </c>
      <c r="D6" s="100" t="s">
        <v>26</v>
      </c>
      <c r="E6" s="101" t="s">
        <v>27</v>
      </c>
      <c r="F6" s="297" t="s">
        <v>28</v>
      </c>
    </row>
    <row r="7" spans="1:23" s="83" customFormat="1" ht="17.149999999999999" customHeight="1" x14ac:dyDescent="0.35">
      <c r="A7" s="298"/>
      <c r="B7" s="731" t="s">
        <v>82</v>
      </c>
      <c r="C7" s="39" t="s">
        <v>212</v>
      </c>
      <c r="D7" s="42" t="s">
        <v>216</v>
      </c>
      <c r="E7" s="43" t="s">
        <v>217</v>
      </c>
      <c r="F7" s="319" t="s">
        <v>209</v>
      </c>
    </row>
    <row r="8" spans="1:23" s="83" customFormat="1" ht="17.149999999999999" customHeight="1" x14ac:dyDescent="0.35">
      <c r="A8" s="299"/>
      <c r="B8" s="732"/>
      <c r="C8" s="38"/>
      <c r="D8" s="41" t="s">
        <v>225</v>
      </c>
      <c r="E8" s="40"/>
      <c r="F8" s="320" t="s">
        <v>316</v>
      </c>
    </row>
    <row r="9" spans="1:23" s="83" customFormat="1" ht="17.149999999999999" customHeight="1" x14ac:dyDescent="0.35">
      <c r="A9" s="300">
        <v>1</v>
      </c>
      <c r="B9" s="725" t="s">
        <v>257</v>
      </c>
      <c r="C9" s="84" t="s">
        <v>265</v>
      </c>
      <c r="D9" s="251" t="s">
        <v>218</v>
      </c>
      <c r="E9" s="30"/>
      <c r="F9" s="503">
        <f>IF(D9=Calculations!$Z$3,IF(F8=Calculations!AA2,E9*0.1923*1000,E9*0.1923), IF(D9=Calculations!$Z$4, IF(F8=Calculations!AA2,E9*1.30795062*0.1923*1000,E9*1.30795062*0.1923),""))</f>
        <v>0</v>
      </c>
    </row>
    <row r="10" spans="1:23" s="83" customFormat="1" ht="17.149999999999999" customHeight="1" x14ac:dyDescent="0.35">
      <c r="A10" s="301"/>
      <c r="B10" s="726"/>
      <c r="C10" s="85" t="s">
        <v>266</v>
      </c>
      <c r="D10" s="252" t="s">
        <v>218</v>
      </c>
      <c r="E10" s="59"/>
      <c r="F10" s="504">
        <f>IF(D10=Calculations!$Z$3,IF(F8=Calculations!AA2,E10*0.0794*1000,E10*0.0794),IF(D10=Calculations!$Z$4,IF(F8=Calculations!AA2,E10*1.30795062*0.0794*1000,E10*1.30795062*0.0794),""))</f>
        <v>0</v>
      </c>
    </row>
    <row r="11" spans="1:23" s="83" customFormat="1" ht="17.149999999999999" customHeight="1" x14ac:dyDescent="0.35">
      <c r="A11" s="300">
        <f>A9+1</f>
        <v>2</v>
      </c>
      <c r="B11" s="725" t="s">
        <v>258</v>
      </c>
      <c r="C11" s="84" t="s">
        <v>267</v>
      </c>
      <c r="D11" s="252" t="s">
        <v>218</v>
      </c>
      <c r="E11" s="30"/>
      <c r="F11" s="503">
        <f>IF(D11=Calculations!$Z$3,IF(F8=Calculations!AA2,E11*0.551*1000,E11*0.551),IF(D11=Calculations!$Z$4,IF(F8=Calculations!AA2,E11*1.30795062*0.551*1000,E11*1.30795062*0.551),""))</f>
        <v>0</v>
      </c>
    </row>
    <row r="12" spans="1:23" s="83" customFormat="1" ht="17.149999999999999" customHeight="1" x14ac:dyDescent="0.35">
      <c r="A12" s="301"/>
      <c r="B12" s="726"/>
      <c r="C12" s="85" t="s">
        <v>268</v>
      </c>
      <c r="D12" s="252" t="s">
        <v>218</v>
      </c>
      <c r="E12" s="59"/>
      <c r="F12" s="504">
        <f>IF(D12=Calculations!$Z$3,IF(F8=Calculations!AA2,E12*1.324*1000,E12*1.324),IF(D12=Calculations!$Z$4,IF(F8=Calculations!AA2,E12*1.30795062*1.324*1000,E12*1.30795062*1.324),""))</f>
        <v>0</v>
      </c>
    </row>
    <row r="13" spans="1:23" s="83" customFormat="1" ht="17.149999999999999" customHeight="1" x14ac:dyDescent="0.35">
      <c r="A13" s="300">
        <f>A11+1</f>
        <v>3</v>
      </c>
      <c r="B13" s="87" t="s">
        <v>15</v>
      </c>
      <c r="C13" s="84" t="s">
        <v>211</v>
      </c>
      <c r="D13" s="252" t="s">
        <v>218</v>
      </c>
      <c r="E13" s="30"/>
      <c r="F13" s="503">
        <f>IF(D13=Calculations!$Z$3,IF(F8=Calculations!AA2,E13*0.7*0.907185*1000,E13*0.7*0.907185), IF(D13=Calculations!$Z$4,IF(F8=Calculations!AA2, E13*1.30795062*0.7*0.907185*1000,E13*1.30795062*0.7*0.907185),""))</f>
        <v>0</v>
      </c>
    </row>
    <row r="14" spans="1:23" s="83" customFormat="1" ht="17.149999999999999" customHeight="1" x14ac:dyDescent="0.35">
      <c r="A14" s="302"/>
      <c r="B14" s="87"/>
      <c r="C14" s="88" t="s">
        <v>250</v>
      </c>
      <c r="D14" s="252" t="s">
        <v>218</v>
      </c>
      <c r="E14" s="80"/>
      <c r="F14" s="505">
        <f>IF(D14=Calculations!$Z$3,IF(F8=Calculations!AA2,E14*1.45*1000,E14*1.45), IF(D14=Calculations!$Z$4, IF(F8=Calculations!AA2,E14*1.30795062*1.45*1000,E14*1.30795062*1.45),""))</f>
        <v>0</v>
      </c>
    </row>
    <row r="15" spans="1:23" s="83" customFormat="1" ht="17.149999999999999" customHeight="1" x14ac:dyDescent="0.35">
      <c r="A15" s="301"/>
      <c r="B15" s="89"/>
      <c r="C15" s="85" t="s">
        <v>249</v>
      </c>
      <c r="D15" s="252" t="s">
        <v>218</v>
      </c>
      <c r="E15" s="59"/>
      <c r="F15" s="504">
        <f>IF(D15=Calculations!$Z$3,IF(F8=Calculations!AA2,E15*1.37*1000,E15*1.37), IF(D15=Calculations!$Z$4, IF(F8=Calculations!AA2,E15*1.30795062*1.37*1000,E15*1.30795062*1.37),""))</f>
        <v>0</v>
      </c>
    </row>
    <row r="16" spans="1:23" s="83" customFormat="1" ht="17.149999999999999" customHeight="1" x14ac:dyDescent="0.35">
      <c r="A16" s="275">
        <f>A13+1</f>
        <v>4</v>
      </c>
      <c r="B16" s="86" t="s">
        <v>20</v>
      </c>
      <c r="C16" s="56" t="s">
        <v>219</v>
      </c>
      <c r="D16" s="252" t="s">
        <v>218</v>
      </c>
      <c r="E16" s="271"/>
      <c r="F16" s="506">
        <f>IF(D16=Calculations!$Z$3,IF(F8=Calculations!AA2,E16*0.5*1000,E16*0.5),IF(D16=Calculations!$Z$4,IF(F8=Calculations!AA2,E16*1.30795062*0.5*1000,E16*1.30795062*0.5),""))</f>
        <v>0</v>
      </c>
    </row>
    <row r="17" spans="1:6" s="83" customFormat="1" ht="17.149999999999999" customHeight="1" x14ac:dyDescent="0.35">
      <c r="A17" s="300">
        <f>A16+1</f>
        <v>5</v>
      </c>
      <c r="B17" s="87" t="s">
        <v>13</v>
      </c>
      <c r="C17" s="84" t="s">
        <v>221</v>
      </c>
      <c r="D17" s="252" t="s">
        <v>218</v>
      </c>
      <c r="E17" s="30"/>
      <c r="F17" s="503">
        <f>IF(D17=Calculations!$Z$3,IF(F8=Calculations!AA2,E17*0.045*1000,E17*0.045), IF(D17=Calculations!$Z$4, IF(F8=Calculations!AA2,E17*1.30795062*0.045*1000,E17*1.30795062*0.045),""))</f>
        <v>0</v>
      </c>
    </row>
    <row r="18" spans="1:6" s="83" customFormat="1" ht="17.149999999999999" customHeight="1" x14ac:dyDescent="0.35">
      <c r="A18" s="301"/>
      <c r="B18" s="89"/>
      <c r="C18" s="85" t="s">
        <v>222</v>
      </c>
      <c r="D18" s="252" t="s">
        <v>218</v>
      </c>
      <c r="E18" s="59"/>
      <c r="F18" s="504">
        <f>IF(D18=Calculations!$Z$3,IF(F8=Calculations!AA2,E18*0.18*1000,E18*0.18),IF(D18=Calculations!$Z$4,IF(F8=Calculations!AA2,E18*1.30795062*0.18*1000,E18*1.30795062*0.18),""))</f>
        <v>0</v>
      </c>
    </row>
    <row r="19" spans="1:6" s="83" customFormat="1" ht="17.149999999999999" customHeight="1" x14ac:dyDescent="0.35">
      <c r="A19" s="300">
        <f>A17+1</f>
        <v>6</v>
      </c>
      <c r="B19" s="725" t="s">
        <v>18</v>
      </c>
      <c r="C19" s="84" t="s">
        <v>223</v>
      </c>
      <c r="D19" s="252" t="s">
        <v>218</v>
      </c>
      <c r="E19" s="30"/>
      <c r="F19" s="503">
        <f>IF(D19=Calculations!$Z$3,IF(F8=Calculations!AA2,E19*0.3*0.907185*1000,E19*0.3*0.907185), IF(D19=Calculations!$Z$4,IF(F8=Calculations!AA2,E19*1.30795062*0.3*0.907185*1000, E19*1.30795062*0.3*0.907185),""))</f>
        <v>0</v>
      </c>
    </row>
    <row r="20" spans="1:6" s="83" customFormat="1" ht="17.149999999999999" customHeight="1" x14ac:dyDescent="0.35">
      <c r="A20" s="301"/>
      <c r="B20" s="726"/>
      <c r="C20" s="85" t="s">
        <v>224</v>
      </c>
      <c r="D20" s="252" t="s">
        <v>300</v>
      </c>
      <c r="E20" s="59"/>
      <c r="F20" s="504">
        <f>IF(D20=Calculations!$Z$6,IF(F8=Calculations!AA2,E20*1000*0.0005*0.907185,E20*0.0005*0.907185),IF(D20=Calculations!$Z$7,IF(F8=Calculations!AA2,E20*10.7639104167097*0.0005*0.907185*1000,E20*10.7639104167097*0.0005*0.907185),""))</f>
        <v>0</v>
      </c>
    </row>
    <row r="21" spans="1:6" s="83" customFormat="1" ht="17.149999999999999" customHeight="1" x14ac:dyDescent="0.35">
      <c r="A21" s="300">
        <f>A19+1</f>
        <v>7</v>
      </c>
      <c r="B21" s="725" t="s">
        <v>226</v>
      </c>
      <c r="C21" s="84" t="s">
        <v>223</v>
      </c>
      <c r="D21" s="252" t="s">
        <v>218</v>
      </c>
      <c r="E21" s="30"/>
      <c r="F21" s="503">
        <f>IF(D21=Calculations!$Z$3,IF(F8=Calculations!AA2,E21*1000*0.0875*0.907185,E21*0.0875*0.907185), IF(D21=Calculations!$Z$4, IF(F8=Calculations!AA2,E21*1.30795062*0.0875*0.907185*1000,E21*1.30795062*0.0875*0.907185),""))</f>
        <v>0</v>
      </c>
    </row>
    <row r="22" spans="1:6" s="83" customFormat="1" ht="17.149999999999999" customHeight="1" x14ac:dyDescent="0.35">
      <c r="A22" s="301"/>
      <c r="B22" s="726"/>
      <c r="C22" s="85" t="s">
        <v>227</v>
      </c>
      <c r="D22" s="252" t="s">
        <v>300</v>
      </c>
      <c r="E22" s="59"/>
      <c r="F22" s="504">
        <f>IF(D22=Calculations!$Z$6,IF(F8=Calculations!AA2,E22*1000*0.0003*0.907185,E22*0.0003*0.907185),IF(D22=Calculations!$Z$7,IF(F8=Calculations!AA2,E22*10.7639104167097*0.0003*0.907185*1000,E22*10.7639104167097*0.0003*0.907185),""))</f>
        <v>0</v>
      </c>
    </row>
    <row r="23" spans="1:6" s="83" customFormat="1" ht="17.149999999999999" customHeight="1" x14ac:dyDescent="0.35">
      <c r="A23" s="300">
        <f>A21+1</f>
        <v>8</v>
      </c>
      <c r="B23" s="87" t="s">
        <v>233</v>
      </c>
      <c r="C23" s="84" t="s">
        <v>228</v>
      </c>
      <c r="D23" s="252" t="s">
        <v>300</v>
      </c>
      <c r="E23" s="30"/>
      <c r="F23" s="503">
        <f>IF(D23=Calculations!$Z$6,IF(F8=Calculations!AA2,E23*1000*0.00175*0.907185,E23*0.00175*0.907185),IF(D23=Calculations!$Z$7,IF(F8=Calculations!AA2,E23*10.7639104167097*0.00175*0.907185*1000,E23*10.7639104167097*0.00175*0.907185),""))</f>
        <v>0</v>
      </c>
    </row>
    <row r="24" spans="1:6" s="83" customFormat="1" ht="17.149999999999999" customHeight="1" x14ac:dyDescent="0.35">
      <c r="A24" s="301"/>
      <c r="B24" s="89"/>
      <c r="C24" s="85" t="s">
        <v>251</v>
      </c>
      <c r="D24" s="252" t="s">
        <v>218</v>
      </c>
      <c r="E24" s="59"/>
      <c r="F24" s="504">
        <f>IF(D24=Calculations!$Z$3,IF(F8=Calculations!AA2,E24*0.55*1000,E24*0.55),IF(D24=Calculations!$Z$4,IF(F8=Calculations!AA2,E24*1.30795062*0.55*1000,E24*1.30795062*0.55),""))</f>
        <v>0</v>
      </c>
    </row>
    <row r="25" spans="1:6" s="83" customFormat="1" ht="17.149999999999999" customHeight="1" x14ac:dyDescent="0.35">
      <c r="A25" s="275">
        <f>A23+1</f>
        <v>9</v>
      </c>
      <c r="B25" s="86" t="s">
        <v>19</v>
      </c>
      <c r="C25" s="56" t="s">
        <v>253</v>
      </c>
      <c r="D25" s="252" t="s">
        <v>218</v>
      </c>
      <c r="E25" s="271"/>
      <c r="F25" s="506">
        <f>IF(D25=Calculations!$Z$3,IF(F8=Calculations!AA2,E25*1000*1.085,E25*1.085),IF(D25=Calculations!$Z$4,IF(F8=Calculations!AA2,E25*1.30795062*1.085*1000,E25*1.30795062*1.085),""))</f>
        <v>0</v>
      </c>
    </row>
    <row r="26" spans="1:6" s="83" customFormat="1" ht="17.149999999999999" customHeight="1" x14ac:dyDescent="0.35">
      <c r="A26" s="300">
        <f>A25+1</f>
        <v>10</v>
      </c>
      <c r="B26" s="87" t="s">
        <v>12</v>
      </c>
      <c r="C26" s="84" t="s">
        <v>254</v>
      </c>
      <c r="D26" s="252" t="s">
        <v>218</v>
      </c>
      <c r="E26" s="30"/>
      <c r="F26" s="503">
        <f>IF(D26=Calculations!$Z$3,IF(F8=Calculations!AA2,E26*1000*0.84,E26*0.84), IF(D26=Calculations!$Z$4,IF(F8=Calculations!AA2, E26*1.30795062*0.84*1000,E26*1.30795062*0.84),""))</f>
        <v>0</v>
      </c>
    </row>
    <row r="27" spans="1:6" s="83" customFormat="1" ht="17.149999999999999" customHeight="1" x14ac:dyDescent="0.35">
      <c r="A27" s="301"/>
      <c r="B27" s="89"/>
      <c r="C27" s="85" t="s">
        <v>252</v>
      </c>
      <c r="D27" s="252" t="s">
        <v>218</v>
      </c>
      <c r="E27" s="59"/>
      <c r="F27" s="504">
        <f>IF(D27=Calculations!$Z$3,IF(F8=Calculations!AA2,E27*1000*1.3*0.907185,E27*1.3*0.907185),IF(D27=Calculations!$Z$4,IF(F8=Calculations!AA2,E27*1.30795062*1.3*0.907185*1000,E27*1.30795062*1.3*0.907185),""))</f>
        <v>0</v>
      </c>
    </row>
    <row r="28" spans="1:6" s="83" customFormat="1" ht="17.149999999999999" customHeight="1" x14ac:dyDescent="0.35">
      <c r="A28" s="300">
        <f>A26+1</f>
        <v>11</v>
      </c>
      <c r="B28" s="87" t="s">
        <v>16</v>
      </c>
      <c r="C28" s="84" t="s">
        <v>211</v>
      </c>
      <c r="D28" s="252" t="s">
        <v>218</v>
      </c>
      <c r="E28" s="30"/>
      <c r="F28" s="503">
        <f>IF(D28=Calculations!$Z$3,IF(F8=Calculations!AA2,E28*1000*1.1,E28*1.1), IF(D28=Calculations!$Z$4, IF(F8=Calculations!AA2,E28*1.30795062*1.1*1000,E28*1.30795062*1.1),""))</f>
        <v>0</v>
      </c>
    </row>
    <row r="29" spans="1:6" s="83" customFormat="1" ht="17.149999999999999" customHeight="1" x14ac:dyDescent="0.35">
      <c r="A29" s="301"/>
      <c r="B29" s="89"/>
      <c r="C29" s="85" t="s">
        <v>229</v>
      </c>
      <c r="D29" s="252" t="s">
        <v>218</v>
      </c>
      <c r="E29" s="59"/>
      <c r="F29" s="504">
        <f>IF(D29=Calculations!$Z$3,IF(F8=Calculations!AA2,E29*1000*2.01,E29*2.01),IF(D29=Calculations!$Z$4,IF(F8=Calculations!AA2,E29*1.30795062*2.01*1000,E29*1.30795062*2.01),""))</f>
        <v>0</v>
      </c>
    </row>
    <row r="30" spans="1:6" s="83" customFormat="1" ht="17.149999999999999" customHeight="1" x14ac:dyDescent="0.35">
      <c r="A30" s="303">
        <f>A28+1</f>
        <v>12</v>
      </c>
      <c r="B30" s="90" t="s">
        <v>205</v>
      </c>
      <c r="C30" s="84" t="s">
        <v>230</v>
      </c>
      <c r="D30" s="252" t="s">
        <v>300</v>
      </c>
      <c r="E30" s="30"/>
      <c r="F30" s="507">
        <f>IF(D30=Calculations!$Z$6,IF(F8=Calculations!AA2,E30*1000*0.00072,E30*0.00072),IF(D30=Calculations!$Z$7,IF(F8=Calculations!AA2,E30*10.7639104167097*0.00072*1000,E30*10.7639104167097*0.00072),""))</f>
        <v>0</v>
      </c>
    </row>
    <row r="31" spans="1:6" s="83" customFormat="1" ht="17.149999999999999" customHeight="1" x14ac:dyDescent="0.35">
      <c r="A31" s="302"/>
      <c r="B31" s="87"/>
      <c r="C31" s="91" t="s">
        <v>231</v>
      </c>
      <c r="D31" s="252" t="s">
        <v>300</v>
      </c>
      <c r="E31" s="60"/>
      <c r="F31" s="505">
        <f>IF(D31=Calculations!$Z$6,IF(F8=Calculations!AA2,E31*1000*0.0009525,E31*0.0009525),IF(D31=Calculations!$Z$7,IF(F8=Calculations!AA2,E31*10.7639104167097*0.0009525*1000,E31*10.7639104167097*0.0009525),""))</f>
        <v>0</v>
      </c>
    </row>
    <row r="32" spans="1:6" s="83" customFormat="1" ht="17.149999999999999" customHeight="1" x14ac:dyDescent="0.35">
      <c r="A32" s="301"/>
      <c r="B32" s="89"/>
      <c r="C32" s="85" t="s">
        <v>232</v>
      </c>
      <c r="D32" s="252" t="s">
        <v>218</v>
      </c>
      <c r="E32" s="59"/>
      <c r="F32" s="504">
        <f>IF(D32=Calculations!$Z$3,IF(F8=Calculations!AA2,E32*1000*0.25*0.907185,E32*0.25*0.907185),IF(D32=Calculations!$Z$4,IF(F8=Calculations!AA2,E32*1.30795062*0.25*0.907185*1000,E32*1.30795062*0.25*0.907185),""))</f>
        <v>0</v>
      </c>
    </row>
    <row r="33" spans="1:15" ht="29" x14ac:dyDescent="0.35">
      <c r="A33" s="300">
        <f>A30+1</f>
        <v>13</v>
      </c>
      <c r="B33" s="55" t="s">
        <v>234</v>
      </c>
      <c r="C33" s="58" t="s">
        <v>255</v>
      </c>
      <c r="D33" s="252" t="s">
        <v>218</v>
      </c>
      <c r="E33" s="30"/>
      <c r="F33" s="507">
        <f>IF(D33=Calculations!$Z$3,IF(F8=Calculations!AA2,E33*1000*0.00436,E33*0.00436),IF(D33=Calculations!$Z$4,IF(F8=Calculations!AA2,E33*1.30795062*0.00436*1000,E33*1.30795062*0.00436),""))</f>
        <v>0</v>
      </c>
    </row>
    <row r="34" spans="1:15" s="83" customFormat="1" x14ac:dyDescent="0.35">
      <c r="A34" s="302"/>
      <c r="B34" s="87"/>
      <c r="C34" s="91" t="s">
        <v>256</v>
      </c>
      <c r="D34" s="252" t="s">
        <v>218</v>
      </c>
      <c r="E34" s="60"/>
      <c r="F34" s="505">
        <f>IF(D34=Calculations!$Z$3,IF(F8=Calculations!AA2,E34*1000*0.00987,E34*0.00987),IF(D34=Calculations!$Z$4,IF(F8=Calculations!AA2,E34*1.30795062*0.00987*1000,E34*1.30795062*0.00987),""))</f>
        <v>0</v>
      </c>
    </row>
    <row r="35" spans="1:15" s="83" customFormat="1" x14ac:dyDescent="0.35">
      <c r="A35" s="301"/>
      <c r="B35" s="92"/>
      <c r="C35" s="85" t="s">
        <v>235</v>
      </c>
      <c r="D35" s="252" t="s">
        <v>218</v>
      </c>
      <c r="E35" s="59"/>
      <c r="F35" s="504">
        <f>IF(D35=Calculations!$Z$3,IF(F8=Calculations!AA2,E35*1000*0.00771,E35*0.00771),IF(D35=Calculations!$Z$4,IF(F8=Calculations!AA2,E35*1.30795062*0.00771*1000,E35*1.30795062*0.00771),""))</f>
        <v>0</v>
      </c>
    </row>
    <row r="36" spans="1:15" s="83" customFormat="1" ht="17.25" customHeight="1" x14ac:dyDescent="0.35">
      <c r="A36" s="276">
        <f>A33+1</f>
        <v>14</v>
      </c>
      <c r="B36" s="93" t="s">
        <v>36</v>
      </c>
      <c r="C36" s="56" t="s">
        <v>236</v>
      </c>
      <c r="D36" s="252" t="s">
        <v>218</v>
      </c>
      <c r="E36" s="30"/>
      <c r="F36" s="503">
        <f>IF(D36=Calculations!$Z$3,IF(F8=Calculations!AA2,E36*1000*0.5*0.907185,E36*0.5*0.907185), IF(D36=Calculations!$Z$4,IF(F8=Calculations!AA2, E36*1.30795062*0.5*0.907185*1000,E36*1.30795062*0.5*0.907185),""))</f>
        <v>0</v>
      </c>
    </row>
    <row r="37" spans="1:15" s="83" customFormat="1" ht="16.5" customHeight="1" x14ac:dyDescent="0.35">
      <c r="A37" s="276">
        <f>A36+1</f>
        <v>15</v>
      </c>
      <c r="B37" s="93" t="s">
        <v>84</v>
      </c>
      <c r="C37" s="84" t="s">
        <v>210</v>
      </c>
      <c r="D37" s="252" t="s">
        <v>218</v>
      </c>
      <c r="E37" s="270"/>
      <c r="F37" s="508">
        <f>IF(D37=Calculations!$Z3,IF(F8=Calculations!AA2, E37*1000*0.175*0.907185,E37*0.175*0.907185), IF(D37=Calculations!$Z$4,IF(F8=Calculations!AA2, E37*1.30795062*0.175*0.907185*1000, E37*1.30795062*0.175*0.907185),""))</f>
        <v>0</v>
      </c>
    </row>
    <row r="38" spans="1:15" s="83" customFormat="1" x14ac:dyDescent="0.35">
      <c r="A38" s="300">
        <f>A37+1</f>
        <v>16</v>
      </c>
      <c r="B38" s="87" t="s">
        <v>14</v>
      </c>
      <c r="C38" s="94" t="s">
        <v>213</v>
      </c>
      <c r="D38" s="252" t="s">
        <v>218</v>
      </c>
      <c r="E38" s="30"/>
      <c r="F38" s="503">
        <f>IF(D38=Calculations!$Z$3,IF(F8=Calculations!AA2,E38*1000*0.3424,E38*0.3424), IF(D38=Calculations!$Z$4, IF(F8=Calculations!AA2,E38*1.30795062*0.3424*1000,E38*1.30795062*0.3424),""))</f>
        <v>0</v>
      </c>
    </row>
    <row r="39" spans="1:15" s="83" customFormat="1" x14ac:dyDescent="0.35">
      <c r="A39" s="301"/>
      <c r="B39" s="92"/>
      <c r="C39" s="85" t="s">
        <v>214</v>
      </c>
      <c r="D39" s="252" t="s">
        <v>218</v>
      </c>
      <c r="E39" s="59"/>
      <c r="F39" s="504">
        <f>IF(D39=Calculations!$Z$3,IF(F8=Calculations!AA2,E39*1000*0.1648,E39*0.1648),IF(D39=Calculations!$Z$4,IF(F8=Calculations!AA2,E39*1.30795062*0.1648*1000,E39*1.30795062*0.1648),""))</f>
        <v>0</v>
      </c>
    </row>
    <row r="40" spans="1:15" x14ac:dyDescent="0.35">
      <c r="A40" s="300">
        <f>A38+1</f>
        <v>17</v>
      </c>
      <c r="B40" s="55" t="s">
        <v>215</v>
      </c>
      <c r="C40" s="58" t="s">
        <v>378</v>
      </c>
      <c r="D40" s="252" t="s">
        <v>218</v>
      </c>
      <c r="E40" s="30"/>
      <c r="F40" s="503">
        <f>IF(D40=Calculations!$Z$3,IF(F8=Calculations!AA2,E40*1000*0.0227,E40*0.0227), IF(D40=Calculations!$Z$4, IF(F8=Calculations!AA2,E40*1.30795062*0.0227*1000,E40*1.30795062*0.0227),""))</f>
        <v>0</v>
      </c>
    </row>
    <row r="41" spans="1:15" s="83" customFormat="1" x14ac:dyDescent="0.35">
      <c r="A41" s="301"/>
      <c r="B41" s="92"/>
      <c r="C41" s="85" t="s">
        <v>237</v>
      </c>
      <c r="D41" s="252" t="s">
        <v>218</v>
      </c>
      <c r="E41" s="59"/>
      <c r="F41" s="504">
        <f>IF(D41=Calculations!$Z$3,IF(F8=Calculations!AA2,E41*1000*0.01023,E41*0.01023),IF(D41=Calculations!$Z$4,IF(F8=Calculations!AA2,E41*1.30795062*0.01023*1000,E41*1.30795062*0.01023),""))</f>
        <v>0</v>
      </c>
    </row>
    <row r="42" spans="1:15" s="83" customFormat="1" ht="17.25" customHeight="1" x14ac:dyDescent="0.35">
      <c r="A42" s="275">
        <f>A40+1</f>
        <v>18</v>
      </c>
      <c r="B42" s="95" t="s">
        <v>350</v>
      </c>
      <c r="C42" s="56" t="s">
        <v>238</v>
      </c>
      <c r="D42" s="252" t="s">
        <v>218</v>
      </c>
      <c r="E42" s="270"/>
      <c r="F42" s="508">
        <f>IF(D42=Calculations!$Z$3,IF(F8=Calculations!AA2,E42*1000*0.19,E42*0.19), IF(D42=Calculations!$Z$4, IF(F8=Calculations!AA2,E42*1.30795062*0.19*1000,E42*1.30795062*0.19),""))</f>
        <v>0</v>
      </c>
    </row>
    <row r="43" spans="1:15" s="83" customFormat="1" x14ac:dyDescent="0.35">
      <c r="A43" s="303">
        <f>A42+1</f>
        <v>19</v>
      </c>
      <c r="B43" s="727" t="s">
        <v>244</v>
      </c>
      <c r="C43" s="94" t="s">
        <v>239</v>
      </c>
      <c r="D43" s="252" t="s">
        <v>299</v>
      </c>
      <c r="E43" s="81"/>
      <c r="F43" s="509">
        <f>IF(D43=Calculations!$Z$3,IF(F8=Calculations!AA2,E43*1000*0.15,E43*0.15), IF(D43=Calculations!$Z$4,IF(F8=Calculations!AA2, E43*1.30795062*0.15*1000,E43*1.30795062*0.15),""))</f>
        <v>0</v>
      </c>
    </row>
    <row r="44" spans="1:15" s="83" customFormat="1" x14ac:dyDescent="0.35">
      <c r="A44" s="302"/>
      <c r="B44" s="728"/>
      <c r="C44" s="88" t="s">
        <v>246</v>
      </c>
      <c r="D44" s="252" t="s">
        <v>299</v>
      </c>
      <c r="E44" s="61"/>
      <c r="F44" s="505">
        <f>IF(D44=Calculations!$Z$3,IF(F8=Calculations!AA2,E44*0.19*1000,E44*0.19), IF(D44=Calculations!$Z$4,IF(F8=Calculations!AA2, E44*1.30795062*0.19*1000,E44*1.30795062*0.19),""))</f>
        <v>0</v>
      </c>
    </row>
    <row r="45" spans="1:15" ht="28.5" customHeight="1" x14ac:dyDescent="0.35">
      <c r="A45" s="302"/>
      <c r="B45" s="728"/>
      <c r="C45" s="62" t="s">
        <v>260</v>
      </c>
      <c r="D45" s="252" t="s">
        <v>220</v>
      </c>
      <c r="E45" s="61"/>
      <c r="F45" s="505">
        <f>IF(D45=Calculations!$Z$6,IF(F8=Calculations!AA2,E45*0.000493*1000,E45*0.000493), IF(D45=Calculations!$Z$7, IF(F8=Calculations!AA2,E45*10.7639104167097*0.000493*1000,E45*10.7639104167097*0.000493),""))</f>
        <v>0</v>
      </c>
      <c r="G45" s="83"/>
      <c r="H45" s="83"/>
      <c r="I45" s="83"/>
      <c r="J45" s="83"/>
      <c r="K45" s="83"/>
      <c r="L45" s="83"/>
      <c r="M45" s="83"/>
      <c r="N45" s="83"/>
      <c r="O45" s="83"/>
    </row>
    <row r="46" spans="1:15" ht="30" customHeight="1" x14ac:dyDescent="0.35">
      <c r="A46" s="302"/>
      <c r="B46" s="57"/>
      <c r="C46" s="62" t="s">
        <v>259</v>
      </c>
      <c r="D46" s="252" t="s">
        <v>220</v>
      </c>
      <c r="E46" s="61"/>
      <c r="F46" s="505">
        <f>IF(D46=Calculations!$Z$6,IF(F8=Calculations!AA2,E46*0.000596*1000,E46*0.000596), IF(D46=Calculations!$Z$7,IF(F8=Calculations!AA2, E46*10.7639104167097*0.000596*1000,E46*10.7639104167097*0.000596),""))</f>
        <v>0</v>
      </c>
      <c r="G46" s="83"/>
      <c r="H46" s="83"/>
      <c r="I46" s="83"/>
      <c r="J46" s="83"/>
      <c r="K46" s="83"/>
      <c r="L46" s="83"/>
      <c r="M46" s="83"/>
      <c r="N46" s="83"/>
      <c r="O46" s="83"/>
    </row>
    <row r="47" spans="1:15" s="83" customFormat="1" x14ac:dyDescent="0.35">
      <c r="A47" s="301"/>
      <c r="B47" s="89"/>
      <c r="C47" s="85" t="s">
        <v>245</v>
      </c>
      <c r="D47" s="252" t="s">
        <v>220</v>
      </c>
      <c r="E47" s="59"/>
      <c r="F47" s="504">
        <f>IF(D47=Calculations!$Z$6,IF(F8=Calculations!AA2,E47*0.000785622*1000,E47*0.000785622),IF(D47=Calculations!$Z$7,IF(F8=Calculations!AA2,E47*10.7639104167097*0.000785622*1000,E47*10.7639104167097*0.000785622),""))</f>
        <v>0</v>
      </c>
    </row>
    <row r="48" spans="1:15" s="83" customFormat="1" x14ac:dyDescent="0.35">
      <c r="A48" s="300">
        <f>A43+1</f>
        <v>20</v>
      </c>
      <c r="B48" s="96" t="s">
        <v>17</v>
      </c>
      <c r="C48" s="97" t="s">
        <v>261</v>
      </c>
      <c r="D48" s="252" t="s">
        <v>262</v>
      </c>
      <c r="E48" s="81"/>
      <c r="F48" s="509">
        <f>IF(D48=Calculations!$Z$2,IF(F8=Calculations!AA2,E48*0.000883*1000,E48*0.000883), IF(D48=Calculations!$Z$3, IF(F8=Calculations!AA2,E48*0.000883*423.782*0.764*1000,E48*0.000883*423.782*0.764),IF(D48=Calculations!$Z$4,IF(F8=Calculations!AA2,E48*0.000883*423.782*1000,E48*0.000883*423.782),"")))</f>
        <v>0</v>
      </c>
    </row>
    <row r="49" spans="1:6" x14ac:dyDescent="0.35">
      <c r="A49" s="302"/>
      <c r="B49" s="57"/>
      <c r="C49" s="98" t="s">
        <v>263</v>
      </c>
      <c r="D49" s="252" t="s">
        <v>299</v>
      </c>
      <c r="E49" s="30"/>
      <c r="F49" s="505">
        <f>IF(D49=Calculations!$Z$3,IF(F8=Calculations!AA2,E49*0.1088*1000,E49*0.1088), IF(D49=Calculations!$Z$4, IF(F8=Calculations!AA2,E49*1.30795062*0.1088*1000,E49*1.30795062*0.1088),""))</f>
        <v>0</v>
      </c>
    </row>
    <row r="50" spans="1:6" ht="29.5" thickBot="1" x14ac:dyDescent="0.4">
      <c r="A50" s="304"/>
      <c r="B50" s="305"/>
      <c r="C50" s="306" t="s">
        <v>264</v>
      </c>
      <c r="D50" s="307" t="s">
        <v>299</v>
      </c>
      <c r="E50" s="308"/>
      <c r="F50" s="510">
        <f>IF(D50=Calculations!$Z$3,IF(F8=Calculations!AA2,E50*0.3175*1000,E50*0.3175),IF(D50=Calculations!$Z$4,IF(F8=Calculations!AA2,E50*1.30795062*0.3175*1000,E50*1.30795062*0.3175),""))</f>
        <v>0</v>
      </c>
    </row>
  </sheetData>
  <sheetProtection algorithmName="SHA-512" hashValue="wI8/W5ofWGA3qRnVI3XaT2f98sk9ifzAGYFD+lpbDiHCb/Slx3FV3xt4Ve2eZF/zXPyxfkA95K+s0zB5jQ8jew==" saltValue="qqsat3UP7duRI2q8ifyZ6g==" spinCount="100000" sheet="1" objects="1" scenarios="1"/>
  <mergeCells count="7">
    <mergeCell ref="B21:B22"/>
    <mergeCell ref="B43:B45"/>
    <mergeCell ref="B5:F5"/>
    <mergeCell ref="B11:B12"/>
    <mergeCell ref="B7:B8"/>
    <mergeCell ref="B9:B10"/>
    <mergeCell ref="B19:B20"/>
  </mergeCells>
  <dataValidations count="4">
    <dataValidation type="list" allowBlank="1" showInputMessage="1" showErrorMessage="1" sqref="D20 D22:D23 D30:D31 D45:D47" xr:uid="{00000000-0002-0000-0400-000000000000}">
      <formula1>Area</formula1>
    </dataValidation>
    <dataValidation type="list" allowBlank="1" showInputMessage="1" showErrorMessage="1" sqref="D21 D9:D19 D24:D29 D49:D50 D32:D44" xr:uid="{00000000-0002-0000-0400-000001000000}">
      <formula1>Volume</formula1>
    </dataValidation>
    <dataValidation type="list" allowBlank="1" showInputMessage="1" showErrorMessage="1" sqref="F8" xr:uid="{00000000-0002-0000-0400-000002000000}">
      <formula1>WeightMetric</formula1>
    </dataValidation>
    <dataValidation type="decimal" operator="greaterThanOrEqual" allowBlank="1" showInputMessage="1" showErrorMessage="1" errorTitle="Error entry" error="Please enter the quantity that you wish to transfer to weight (tonne)." sqref="E9:E50" xr:uid="{00000000-0002-0000-0400-000003000000}">
      <formula1>0</formula1>
    </dataValidation>
  </dataValidations>
  <pageMargins left="0.70866141732283472" right="0.70866141732283472" top="0.27559055118110237" bottom="0.27559055118110237" header="0.31496062992125984" footer="0.31496062992125984"/>
  <pageSetup paperSize="256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4000000}">
          <x14:formula1>
            <xm:f>Calculations!$Z$2:$Z$4</xm:f>
          </x14:formula1>
          <xm:sqref>D48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BH1936"/>
  <sheetViews>
    <sheetView topLeftCell="X7" zoomScale="85" zoomScaleNormal="85" zoomScaleSheetLayoutView="70" workbookViewId="0">
      <selection activeCell="Y27" sqref="Y27"/>
    </sheetView>
  </sheetViews>
  <sheetFormatPr defaultRowHeight="15.5" x14ac:dyDescent="0.35"/>
  <cols>
    <col min="1" max="1" width="26.6328125" customWidth="1"/>
    <col min="3" max="3" width="10.453125" bestFit="1" customWidth="1"/>
    <col min="4" max="4" width="10.08984375" customWidth="1"/>
    <col min="5" max="5" width="9.08984375" customWidth="1"/>
    <col min="6" max="6" width="0" hidden="1" customWidth="1"/>
    <col min="7" max="7" width="22.453125" hidden="1" customWidth="1"/>
    <col min="8" max="10" width="0" hidden="1" customWidth="1"/>
    <col min="11" max="11" width="12.08984375" hidden="1" customWidth="1"/>
    <col min="12" max="12" width="0" hidden="1" customWidth="1"/>
    <col min="14" max="14" width="13.453125" customWidth="1"/>
    <col min="16" max="16" width="9.08984375" style="1" customWidth="1"/>
    <col min="17" max="17" width="10" customWidth="1"/>
    <col min="18" max="18" width="11.36328125" customWidth="1"/>
    <col min="19" max="19" width="12.36328125" customWidth="1"/>
    <col min="20" max="20" width="13" customWidth="1"/>
    <col min="21" max="21" width="13.54296875" customWidth="1"/>
    <col min="22" max="22" width="13.54296875" style="31" customWidth="1"/>
    <col min="23" max="23" width="21.90625" style="23" customWidth="1"/>
    <col min="24" max="24" width="9.08984375" style="23" customWidth="1"/>
    <col min="25" max="25" width="10.90625" customWidth="1"/>
    <col min="26" max="26" width="11.453125" customWidth="1"/>
    <col min="27" max="27" width="10.90625" customWidth="1"/>
    <col min="28" max="28" width="17.54296875" customWidth="1"/>
    <col min="29" max="29" width="17.08984375" customWidth="1"/>
    <col min="30" max="30" width="11" customWidth="1"/>
    <col min="31" max="31" width="16.54296875" customWidth="1"/>
    <col min="32" max="32" width="16" customWidth="1"/>
    <col min="33" max="33" width="13.6328125" bestFit="1" customWidth="1"/>
    <col min="34" max="34" width="12" customWidth="1"/>
    <col min="35" max="35" width="10.54296875" bestFit="1" customWidth="1"/>
    <col min="36" max="51" width="0" hidden="1" customWidth="1"/>
    <col min="52" max="52" width="13.54296875" hidden="1" customWidth="1"/>
    <col min="53" max="53" width="7.90625" style="4" hidden="1" customWidth="1"/>
    <col min="54" max="54" width="8.08984375" hidden="1" customWidth="1"/>
    <col min="55" max="55" width="15.90625" hidden="1" customWidth="1"/>
    <col min="56" max="56" width="10.453125" hidden="1" customWidth="1"/>
    <col min="57" max="57" width="17" hidden="1" customWidth="1"/>
    <col min="58" max="59" width="0" hidden="1" customWidth="1"/>
    <col min="60" max="60" width="9.08984375" style="4"/>
    <col min="61" max="61" width="10.453125" bestFit="1" customWidth="1"/>
  </cols>
  <sheetData>
    <row r="1" spans="1:56" ht="18.5" x14ac:dyDescent="0.45">
      <c r="Q1" s="4"/>
      <c r="R1" s="4"/>
      <c r="S1" s="4"/>
      <c r="T1" s="4"/>
      <c r="X1"/>
      <c r="Z1" s="70" t="str">
        <f>UnitConverter!D7</f>
        <v>Unit</v>
      </c>
      <c r="AZ1" s="4"/>
      <c r="BB1" s="4"/>
      <c r="BC1" s="4"/>
      <c r="BD1" s="4"/>
    </row>
    <row r="2" spans="1:56" ht="18.5" x14ac:dyDescent="0.45">
      <c r="C2" s="12"/>
      <c r="Q2" s="4"/>
      <c r="R2" s="4"/>
      <c r="S2" s="4"/>
      <c r="T2" s="4"/>
      <c r="X2"/>
      <c r="Z2" s="76" t="s">
        <v>262</v>
      </c>
      <c r="AA2" t="s">
        <v>316</v>
      </c>
      <c r="AZ2" s="1"/>
      <c r="BB2" s="4"/>
      <c r="BC2" s="4"/>
      <c r="BD2" s="4"/>
    </row>
    <row r="3" spans="1:56" ht="18.5" x14ac:dyDescent="0.45">
      <c r="E3" s="47" t="str">
        <f ca="1">CELL("filename",'B. WasteTracking'!F34:G34)</f>
        <v>Z:\3000 Operations\3500 Waste\Metrics, audits &amp; analysis\Data tracking\Construction &amp; demolition waste data\Tracking\Tracking templates &amp; forms\[CD Waste Management - 2022 02 07B.xlsx]B. WasteTracking</v>
      </c>
      <c r="P3" s="22"/>
      <c r="Q3" s="24"/>
      <c r="R3" s="24"/>
      <c r="S3" s="24"/>
      <c r="T3" s="24"/>
      <c r="X3"/>
      <c r="Z3" s="76" t="s">
        <v>218</v>
      </c>
      <c r="AA3" t="s">
        <v>405</v>
      </c>
      <c r="AY3" s="4"/>
      <c r="AZ3" s="4"/>
      <c r="BB3" s="4"/>
      <c r="BC3" s="4"/>
      <c r="BD3" s="4"/>
    </row>
    <row r="4" spans="1:56" ht="32" x14ac:dyDescent="0.45">
      <c r="P4" s="75" t="s">
        <v>247</v>
      </c>
      <c r="Q4" s="74" t="str">
        <f>'B. WasteTracking'!I37</f>
        <v xml:space="preserve">Reuse      </v>
      </c>
      <c r="R4" s="74" t="str">
        <f>'B. WasteTracking'!J37</f>
        <v>Recycle</v>
      </c>
      <c r="S4" s="74" t="s">
        <v>198</v>
      </c>
      <c r="T4" s="74" t="str">
        <f>'B. WasteTracking'!H36</f>
        <v xml:space="preserve">Total Waste </v>
      </c>
      <c r="X4"/>
      <c r="Z4" s="76" t="s">
        <v>299</v>
      </c>
      <c r="AA4" s="7"/>
      <c r="AY4" s="4"/>
      <c r="AZ4" s="4"/>
      <c r="BB4" s="4"/>
      <c r="BC4" s="4"/>
      <c r="BD4" s="4"/>
    </row>
    <row r="5" spans="1:56" ht="18.5" x14ac:dyDescent="0.45">
      <c r="M5" s="48" t="str">
        <f ca="1">RIGHT(CELL("filename",'B. WasteTracking'!F34:G34),LEN(CELL("filename",'B. WasteTracking'!F34:G34))-FIND("]",CELL("filename",'B. WasteTracking'!F34:G34)))</f>
        <v>B. WasteTracking</v>
      </c>
      <c r="Q5" s="4"/>
      <c r="R5" s="4"/>
      <c r="S5" s="4"/>
      <c r="T5" s="4"/>
      <c r="X5"/>
      <c r="Z5" s="76"/>
      <c r="AA5" s="4"/>
      <c r="AB5" s="77" t="str">
        <f>'C. WasteDiversionReport'!B2</f>
        <v xml:space="preserve"> C. Waste Diversion Report </v>
      </c>
      <c r="AC5" s="77"/>
      <c r="AD5" s="77"/>
      <c r="AE5" s="77"/>
      <c r="AF5" s="77"/>
      <c r="AY5" s="4"/>
      <c r="AZ5" s="4"/>
      <c r="BB5" s="4"/>
      <c r="BC5" s="4"/>
      <c r="BD5" s="4"/>
    </row>
    <row r="6" spans="1:56" ht="37" x14ac:dyDescent="0.45">
      <c r="A6" t="str">
        <f>'A. WasteManagementPlan'!D37</f>
        <v>(KG)</v>
      </c>
      <c r="O6" t="str">
        <f>'B. WasteTracking'!H38</f>
        <v>(KG)</v>
      </c>
      <c r="P6" s="70" t="str">
        <f>'B. WasteTracking'!A2</f>
        <v>B. Waste Tracking Form</v>
      </c>
      <c r="Q6" s="70"/>
      <c r="R6" s="70"/>
      <c r="S6" s="70"/>
      <c r="T6" s="70"/>
      <c r="X6"/>
      <c r="Z6" s="76" t="s">
        <v>300</v>
      </c>
      <c r="AA6" s="4"/>
      <c r="AC6" s="76" t="str">
        <f>'B. WasteTracking'!H36</f>
        <v xml:space="preserve">Total Waste </v>
      </c>
      <c r="AD6" s="76" t="str">
        <f>'B. WasteTracking'!I37</f>
        <v xml:space="preserve">Reuse      </v>
      </c>
      <c r="AE6" s="76" t="str">
        <f>'B. WasteTracking'!J37</f>
        <v>Recycle</v>
      </c>
      <c r="AF6" s="76" t="s">
        <v>248</v>
      </c>
      <c r="AY6" s="4"/>
      <c r="AZ6" s="4"/>
      <c r="BB6" s="4"/>
      <c r="BC6" s="4"/>
      <c r="BD6" s="4"/>
    </row>
    <row r="7" spans="1:56" ht="18.5" x14ac:dyDescent="0.45">
      <c r="A7" t="s">
        <v>22</v>
      </c>
      <c r="O7" t="s">
        <v>22</v>
      </c>
      <c r="P7" s="76">
        <v>2</v>
      </c>
      <c r="Q7" s="67"/>
      <c r="R7" s="67"/>
      <c r="S7" s="67"/>
      <c r="T7" s="67"/>
      <c r="X7"/>
      <c r="Z7" s="76" t="s">
        <v>220</v>
      </c>
      <c r="AA7" s="4"/>
      <c r="AB7" s="78" t="s">
        <v>10</v>
      </c>
      <c r="AC7" s="79">
        <f>SUM(WTr_TtlGnrt)</f>
        <v>0</v>
      </c>
      <c r="AD7" s="79">
        <f>SUM(WTr_RUOff)</f>
        <v>0</v>
      </c>
      <c r="AE7" s="79">
        <f>SUM(WTr_RCYCL)</f>
        <v>0</v>
      </c>
      <c r="AF7" s="79">
        <f>SUM(WTr_TtlDv)</f>
        <v>0</v>
      </c>
      <c r="AY7" s="4"/>
      <c r="AZ7" s="4"/>
      <c r="BB7" s="4"/>
      <c r="BC7" s="4"/>
      <c r="BD7" s="4"/>
    </row>
    <row r="8" spans="1:56" ht="18.5" x14ac:dyDescent="0.45">
      <c r="A8" s="70" t="str">
        <f>'A. WasteManagementPlan'!B2</f>
        <v>A. Waste Management Plan</v>
      </c>
      <c r="B8" s="69"/>
      <c r="C8" s="69"/>
      <c r="D8" s="69"/>
      <c r="O8" s="4"/>
      <c r="P8" s="14"/>
      <c r="Q8" s="67"/>
      <c r="R8" s="67"/>
      <c r="S8" s="67"/>
      <c r="T8" s="67"/>
      <c r="V8" s="33"/>
      <c r="W8" s="4"/>
      <c r="AA8" s="4"/>
      <c r="AB8" s="78" t="s">
        <v>87</v>
      </c>
      <c r="AC8" s="122"/>
      <c r="AD8" s="122"/>
      <c r="AE8" s="122"/>
      <c r="AF8" s="122"/>
      <c r="AH8" s="78" t="s">
        <v>87</v>
      </c>
      <c r="AO8" s="11" t="e">
        <f>#REF!</f>
        <v>#REF!</v>
      </c>
      <c r="AZ8" s="4"/>
      <c r="BB8" s="4"/>
      <c r="BC8" s="4"/>
      <c r="BD8" s="4"/>
    </row>
    <row r="9" spans="1:56" ht="33.75" customHeight="1" x14ac:dyDescent="0.45">
      <c r="A9" s="71"/>
      <c r="B9" s="68"/>
      <c r="C9" s="68"/>
      <c r="D9" s="68"/>
      <c r="O9" s="4"/>
      <c r="P9" s="14"/>
      <c r="Q9" s="67"/>
      <c r="R9" s="67"/>
      <c r="S9" s="67"/>
      <c r="T9" s="67"/>
      <c r="V9" s="32"/>
      <c r="W9" s="70" t="s">
        <v>2</v>
      </c>
      <c r="X9" s="13"/>
      <c r="AA9" s="4"/>
      <c r="AB9" s="78" t="s">
        <v>305</v>
      </c>
      <c r="AC9" s="122"/>
      <c r="AD9" s="122"/>
      <c r="AE9" s="122"/>
      <c r="AF9" s="122"/>
      <c r="AG9" s="5"/>
      <c r="AH9" s="78" t="s">
        <v>88</v>
      </c>
      <c r="AJ9" t="s">
        <v>194</v>
      </c>
      <c r="AP9" s="7" t="e">
        <f>AY10</f>
        <v>#REF!</v>
      </c>
      <c r="AQ9" s="7" t="e">
        <f>AZ10</f>
        <v>#REF!</v>
      </c>
      <c r="AR9" s="7" t="e">
        <f>BA10</f>
        <v>#REF!</v>
      </c>
      <c r="AS9" s="7" t="e">
        <f>#REF!</f>
        <v>#REF!</v>
      </c>
      <c r="AT9" s="7" t="e">
        <f>#REF!</f>
        <v>#REF!</v>
      </c>
      <c r="AU9" s="7"/>
      <c r="AV9" s="7"/>
      <c r="AW9" s="7"/>
      <c r="AY9" s="4"/>
      <c r="AZ9" s="4"/>
      <c r="BB9" s="4"/>
      <c r="BC9" s="4"/>
      <c r="BD9" s="4"/>
    </row>
    <row r="10" spans="1:56" ht="18.5" x14ac:dyDescent="0.45">
      <c r="A10" s="64"/>
      <c r="B10" s="65" t="str">
        <f>'A. WasteManagementPlan'!E36</f>
        <v>Reuse</v>
      </c>
      <c r="C10" s="65" t="str">
        <f>'A. WasteManagementPlan'!F36</f>
        <v>Recycle</v>
      </c>
      <c r="D10" s="65" t="str">
        <f>'A. WasteManagementPlan'!G36</f>
        <v>Total</v>
      </c>
      <c r="E10" s="6"/>
      <c r="O10" s="4"/>
      <c r="P10" s="14"/>
      <c r="Q10" s="67"/>
      <c r="R10" s="67"/>
      <c r="S10" s="67"/>
      <c r="T10" s="67"/>
      <c r="V10" s="33"/>
      <c r="W10" s="76" t="s">
        <v>41</v>
      </c>
      <c r="X10" s="76" t="s">
        <v>42</v>
      </c>
      <c r="Y10" s="76" t="s">
        <v>40</v>
      </c>
      <c r="AA10" s="4"/>
      <c r="AB10" s="78" t="s">
        <v>306</v>
      </c>
      <c r="AC10" s="122"/>
      <c r="AD10" s="122"/>
      <c r="AE10" s="122"/>
      <c r="AF10" s="122"/>
      <c r="AG10" s="5"/>
      <c r="AH10" s="5"/>
      <c r="AJ10" t="s">
        <v>90</v>
      </c>
      <c r="AK10" t="s">
        <v>91</v>
      </c>
      <c r="AN10" s="2"/>
      <c r="AO10" s="3" t="e">
        <f>#REF!</f>
        <v>#REF!</v>
      </c>
      <c r="AP10" t="e">
        <f>SUMIF(#REF!,$AO10,Calculations!AY$11:AY$1512)</f>
        <v>#REF!</v>
      </c>
      <c r="AQ10" t="e">
        <f>SUMIF(#REF!,$AO10,Calculations!AZ$11:AZ$1512)</f>
        <v>#REF!</v>
      </c>
      <c r="AR10" t="e">
        <f>SUMIF(#REF!,$AO10,Calculations!BA$11:BA$1512)</f>
        <v>#REF!</v>
      </c>
      <c r="AS10" t="e">
        <f>SUMIF(#REF!,AO10,#REF!)</f>
        <v>#REF!</v>
      </c>
      <c r="AT10" s="3" t="e">
        <f t="shared" ref="AT10:AT26" si="0">SUM(AP10:AR10)</f>
        <v>#REF!</v>
      </c>
      <c r="AU10" s="3"/>
      <c r="AV10" s="3"/>
      <c r="AW10" s="3"/>
      <c r="AY10" s="7" t="e">
        <f>#REF!</f>
        <v>#REF!</v>
      </c>
      <c r="AZ10" s="7" t="e">
        <f>#REF!</f>
        <v>#REF!</v>
      </c>
      <c r="BA10" s="7" t="e">
        <f>#REF!</f>
        <v>#REF!</v>
      </c>
      <c r="BB10" s="7" t="e">
        <f>#REF!</f>
        <v>#REF!</v>
      </c>
      <c r="BC10" s="4"/>
      <c r="BD10" s="4"/>
    </row>
    <row r="11" spans="1:56" x14ac:dyDescent="0.35">
      <c r="A11" s="66" t="str">
        <f>'A. WasteManagementPlan'!B38</f>
        <v>Bricks</v>
      </c>
      <c r="B11" s="67" t="str">
        <f>IF('A. WasteManagementPlan'!E38="", "0", IF('A. WasteManagementPlan'!$E$37=Calculations!$A$6,'A. WasteManagementPlan'!E38,'A. WasteManagementPlan'!E38*'A. WasteManagementPlan'!$D38/100))</f>
        <v>0</v>
      </c>
      <c r="C11" s="67" t="str">
        <f>IF('A. WasteManagementPlan'!F38="", "0", IF('A. WasteManagementPlan'!$F$37=Calculations!$A$6,'A. WasteManagementPlan'!F38,'A. WasteManagementPlan'!F38*'A. WasteManagementPlan'!$D38/100))</f>
        <v>0</v>
      </c>
      <c r="D11" s="67" t="str">
        <f>IF('A. WasteManagementPlan'!G38="", "0", 'A. WasteManagementPlan'!G38*'A. WasteManagementPlan'!$D38/100)</f>
        <v>0</v>
      </c>
      <c r="E11" s="4"/>
      <c r="P11" s="14"/>
      <c r="Q11" s="67"/>
      <c r="R11" s="67"/>
      <c r="S11" s="67"/>
      <c r="T11" s="67"/>
      <c r="V11" s="32"/>
      <c r="W11" s="67" t="s">
        <v>43</v>
      </c>
      <c r="X11" s="67" t="s">
        <v>272</v>
      </c>
      <c r="Y11" s="67">
        <v>2020</v>
      </c>
      <c r="AA11" s="4"/>
      <c r="AC11" s="73" t="str">
        <f>Q4</f>
        <v xml:space="preserve">Reuse      </v>
      </c>
      <c r="AD11" s="73" t="str">
        <f>R4</f>
        <v>Recycle</v>
      </c>
      <c r="AE11" s="73" t="str">
        <f>S4</f>
        <v>Total Diversion</v>
      </c>
      <c r="AF11" s="73" t="str">
        <f>'B. WasteTracking'!H36</f>
        <v xml:space="preserve">Total Waste </v>
      </c>
      <c r="AG11" s="5"/>
      <c r="AH11" s="5"/>
      <c r="AJ11" t="s">
        <v>92</v>
      </c>
      <c r="AK11" t="s">
        <v>93</v>
      </c>
      <c r="AO11" s="3" t="e">
        <f>#REF!</f>
        <v>#REF!</v>
      </c>
      <c r="AP11" t="e">
        <f>SUMIF(#REF!,$AO11,Calculations!AY$11:AY$1512)</f>
        <v>#REF!</v>
      </c>
      <c r="AQ11" t="e">
        <f>SUMIF(#REF!,$AO11,Calculations!AZ$11:AZ$1512)</f>
        <v>#REF!</v>
      </c>
      <c r="AR11" t="e">
        <f>SUMIF(#REF!,$AO11,Calculations!BA$11:BA$1512)</f>
        <v>#REF!</v>
      </c>
      <c r="AS11" t="e">
        <f>SUMIF(#REF!,AO11,#REF!)</f>
        <v>#REF!</v>
      </c>
      <c r="AT11" s="3" t="e">
        <f t="shared" si="0"/>
        <v>#REF!</v>
      </c>
      <c r="AU11" s="3"/>
      <c r="AV11" s="3"/>
      <c r="AW11" s="3"/>
      <c r="AX11" s="4">
        <v>1</v>
      </c>
      <c r="AY11" s="4" t="e">
        <f>IF(#REF!="", "0",#REF! *#REF!/100)</f>
        <v>#REF!</v>
      </c>
      <c r="AZ11" s="4" t="e">
        <f>IF(#REF!="", "0",#REF! *#REF!/100)</f>
        <v>#REF!</v>
      </c>
      <c r="BA11" s="4" t="e">
        <f>IF(#REF!="", "0",#REF! *#REF!/100)</f>
        <v>#REF!</v>
      </c>
      <c r="BB11" s="4" t="e">
        <f>IF(#REF!="", "0",#REF! *#REF!/100)</f>
        <v>#REF!</v>
      </c>
      <c r="BC11" s="4"/>
      <c r="BD11" s="4"/>
    </row>
    <row r="12" spans="1:56" x14ac:dyDescent="0.35">
      <c r="A12" s="66" t="str">
        <f>'A. WasteManagementPlan'!B39</f>
        <v>Cardboard</v>
      </c>
      <c r="B12" s="67" t="str">
        <f>IF('A. WasteManagementPlan'!E39="", "0", IF('A. WasteManagementPlan'!$E$37=Calculations!$A$6,'A. WasteManagementPlan'!E39,'A. WasteManagementPlan'!E39*'A. WasteManagementPlan'!$D39/100))</f>
        <v>0</v>
      </c>
      <c r="C12" s="67" t="str">
        <f>IF('A. WasteManagementPlan'!F39="", "0", IF('A. WasteManagementPlan'!$F$37=Calculations!$A$6,'A. WasteManagementPlan'!F39,'A. WasteManagementPlan'!F39*'A. WasteManagementPlan'!$D39/100))</f>
        <v>0</v>
      </c>
      <c r="D12" s="67" t="str">
        <f>IF('A. WasteManagementPlan'!G39="", "0", 'A. WasteManagementPlan'!G39*'A. WasteManagementPlan'!$D39/100)</f>
        <v>0</v>
      </c>
      <c r="E12" s="4"/>
      <c r="P12" s="14"/>
      <c r="Q12" s="67"/>
      <c r="R12" s="67"/>
      <c r="S12" s="67"/>
      <c r="T12" s="67"/>
      <c r="V12" s="33"/>
      <c r="W12" s="67" t="s">
        <v>44</v>
      </c>
      <c r="X12" s="67" t="s">
        <v>273</v>
      </c>
      <c r="Y12" s="67">
        <v>2021</v>
      </c>
      <c r="AA12" s="4"/>
      <c r="AB12" s="72" t="str">
        <f>A11</f>
        <v>Bricks</v>
      </c>
      <c r="AC12" s="67">
        <f t="shared" ref="AC12:AC27" si="1">SUMIF(MatTypeB,$AB12,WMPRU)</f>
        <v>0</v>
      </c>
      <c r="AD12" s="67">
        <f t="shared" ref="AD12:AD27" ca="1" si="2">SUMIF(MatTypeB,$AB12,WTr_RCYCL)</f>
        <v>0</v>
      </c>
      <c r="AE12" s="67">
        <f t="shared" ref="AE12:AE27" ca="1" si="3">SUMIF(MatTypeB,$AB12,WTr_TtlDv)</f>
        <v>0</v>
      </c>
      <c r="AF12" s="67">
        <f t="shared" ref="AF12:AF27" ca="1" si="4">SUMIF(MatTypeB,$AB12,WTr_TtlGnrt)</f>
        <v>0</v>
      </c>
      <c r="AG12" s="5"/>
      <c r="AH12" s="5"/>
      <c r="AJ12" t="s">
        <v>94</v>
      </c>
      <c r="AK12" t="s">
        <v>95</v>
      </c>
      <c r="AO12" s="3" t="e">
        <f>#REF!</f>
        <v>#REF!</v>
      </c>
      <c r="AP12" t="e">
        <f>SUMIF(#REF!,$AO12,Calculations!AY$11:AY$1512)</f>
        <v>#REF!</v>
      </c>
      <c r="AQ12" t="e">
        <f>SUMIF(#REF!,$AO12,Calculations!AZ$11:AZ$1512)</f>
        <v>#REF!</v>
      </c>
      <c r="AR12" t="e">
        <f>SUMIF(#REF!,$AO12,Calculations!BA$11:BA$1512)</f>
        <v>#REF!</v>
      </c>
      <c r="AS12" t="e">
        <f>SUMIF(#REF!,AO12,#REF!)</f>
        <v>#REF!</v>
      </c>
      <c r="AT12" s="3" t="e">
        <f t="shared" si="0"/>
        <v>#REF!</v>
      </c>
      <c r="AU12" s="3"/>
      <c r="AV12" s="3"/>
      <c r="AW12" s="3"/>
      <c r="AX12" s="4">
        <v>2</v>
      </c>
      <c r="AY12" s="4" t="e">
        <f>IF(#REF!="", "0",#REF! *#REF!/100)</f>
        <v>#REF!</v>
      </c>
      <c r="AZ12" s="4" t="e">
        <f>IF(#REF!="", "0",#REF! *#REF!/100)</f>
        <v>#REF!</v>
      </c>
      <c r="BA12" s="4" t="e">
        <f>IF(#REF!="", "0",#REF! *#REF!/100)</f>
        <v>#REF!</v>
      </c>
      <c r="BB12" s="4" t="e">
        <f>IF(#REF!="", "0",#REF! *#REF!/100)</f>
        <v>#REF!</v>
      </c>
      <c r="BC12" s="4"/>
      <c r="BD12" s="4"/>
    </row>
    <row r="13" spans="1:56" x14ac:dyDescent="0.35">
      <c r="A13" s="66" t="str">
        <f>'A. WasteManagementPlan'!B40</f>
        <v>Carpeting &amp; Underlay</v>
      </c>
      <c r="B13" s="67" t="str">
        <f>IF('A. WasteManagementPlan'!E40="", "0", IF('A. WasteManagementPlan'!$E$37=Calculations!$A$6,'A. WasteManagementPlan'!E40,'A. WasteManagementPlan'!E40*'A. WasteManagementPlan'!$D40/100))</f>
        <v>0</v>
      </c>
      <c r="C13" s="67" t="str">
        <f>IF('A. WasteManagementPlan'!F40="", "0", IF('A. WasteManagementPlan'!$F$37=Calculations!$A$6,'A. WasteManagementPlan'!F40,'A. WasteManagementPlan'!F40*'A. WasteManagementPlan'!$D40/100))</f>
        <v>0</v>
      </c>
      <c r="D13" s="67" t="str">
        <f>IF('A. WasteManagementPlan'!G40="", "0", 'A. WasteManagementPlan'!G40*'A. WasteManagementPlan'!$D40/100)</f>
        <v>0</v>
      </c>
      <c r="E13" s="4"/>
      <c r="P13" s="14">
        <f>'B. WasteTracking'!G39</f>
        <v>0</v>
      </c>
      <c r="Q13" s="67">
        <f>IF(ISNUMBER('B. WasteTracking'!I39), IF('B. WasteTracking'!$I$38=Calculations!$O$6,'B. WasteTracking'!I39,'B. WasteTracking'!I39*'B. WasteTracking'!$H39/100),0)</f>
        <v>0</v>
      </c>
      <c r="R13" s="67">
        <f>IF(ISNUMBER('B. WasteTracking'!J39), IF('B. WasteTracking'!$J$38=Calculations!$O$6,'B. WasteTracking'!J39,'B. WasteTracking'!J39*'B. WasteTracking'!$H39/100),0)</f>
        <v>0</v>
      </c>
      <c r="S13" s="67">
        <f>IF(ISNUMBER('B. WasteTracking'!K39), 'B. WasteTracking'!K39*'B. WasteTracking'!$H39/100,0)</f>
        <v>0</v>
      </c>
      <c r="T13" s="67">
        <f>IF(ISNUMBER('B. WasteTracking'!H39), 'B. WasteTracking'!H39,0)</f>
        <v>0</v>
      </c>
      <c r="V13" s="32"/>
      <c r="W13" s="67" t="s">
        <v>45</v>
      </c>
      <c r="X13" s="67" t="s">
        <v>274</v>
      </c>
      <c r="Y13" s="67">
        <v>2022</v>
      </c>
      <c r="AA13" s="4"/>
      <c r="AB13" s="72" t="str">
        <f t="shared" ref="AB13:AB26" si="5">A12</f>
        <v>Cardboard</v>
      </c>
      <c r="AC13" s="67">
        <f t="shared" si="1"/>
        <v>0</v>
      </c>
      <c r="AD13" s="67">
        <f t="shared" ca="1" si="2"/>
        <v>0</v>
      </c>
      <c r="AE13" s="67">
        <f t="shared" ca="1" si="3"/>
        <v>0</v>
      </c>
      <c r="AF13" s="67">
        <f t="shared" ca="1" si="4"/>
        <v>0</v>
      </c>
      <c r="AG13" s="5"/>
      <c r="AH13" s="5"/>
      <c r="AJ13" t="s">
        <v>96</v>
      </c>
      <c r="AK13" t="s">
        <v>97</v>
      </c>
      <c r="AO13" s="3" t="e">
        <f>#REF!</f>
        <v>#REF!</v>
      </c>
      <c r="AP13" t="e">
        <f>SUMIF(#REF!,$AO13,Calculations!AY$11:AY$1512)</f>
        <v>#REF!</v>
      </c>
      <c r="AQ13" t="e">
        <f>SUMIF(#REF!,$AO13,Calculations!AZ$11:AZ$1512)</f>
        <v>#REF!</v>
      </c>
      <c r="AR13" t="e">
        <f>SUMIF(#REF!,$AO13,Calculations!BA$11:BA$1512)</f>
        <v>#REF!</v>
      </c>
      <c r="AS13" t="e">
        <f>SUMIF(#REF!,AO13,#REF!)</f>
        <v>#REF!</v>
      </c>
      <c r="AT13" s="3" t="e">
        <f t="shared" si="0"/>
        <v>#REF!</v>
      </c>
      <c r="AU13" s="3"/>
      <c r="AV13" s="3"/>
      <c r="AW13" s="3"/>
      <c r="AX13" s="4">
        <v>3</v>
      </c>
      <c r="AY13" s="4" t="e">
        <f>IF(#REF!="", "0",#REF! *#REF!/100)</f>
        <v>#REF!</v>
      </c>
      <c r="AZ13" s="4" t="e">
        <f>IF(#REF!="", "0",#REF! *#REF!/100)</f>
        <v>#REF!</v>
      </c>
      <c r="BA13" s="4" t="e">
        <f>IF(#REF!="", "0",#REF! *#REF!/100)</f>
        <v>#REF!</v>
      </c>
      <c r="BB13" s="4" t="e">
        <f>IF(#REF!="", "0",#REF! *#REF!/100)</f>
        <v>#REF!</v>
      </c>
      <c r="BC13" s="4"/>
      <c r="BD13" s="4"/>
    </row>
    <row r="14" spans="1:56" x14ac:dyDescent="0.35">
      <c r="A14" s="66" t="str">
        <f>'A. WasteManagementPlan'!B41</f>
        <v>Ceramic (e.g. tiles)</v>
      </c>
      <c r="B14" s="67" t="str">
        <f>IF('A. WasteManagementPlan'!E41="", "0", IF('A. WasteManagementPlan'!$E$37=Calculations!$A$6,'A. WasteManagementPlan'!E41,'A. WasteManagementPlan'!E41*'A. WasteManagementPlan'!$D41/100))</f>
        <v>0</v>
      </c>
      <c r="C14" s="67" t="str">
        <f>IF('A. WasteManagementPlan'!F41="", "0", IF('A. WasteManagementPlan'!$F$37=Calculations!$A$6,'A. WasteManagementPlan'!F41,'A. WasteManagementPlan'!F41*'A. WasteManagementPlan'!$D41/100))</f>
        <v>0</v>
      </c>
      <c r="D14" s="67" t="str">
        <f>IF('A. WasteManagementPlan'!G41="", "0", 'A. WasteManagementPlan'!G41*'A. WasteManagementPlan'!$D41/100)</f>
        <v>0</v>
      </c>
      <c r="E14" s="4"/>
      <c r="P14" s="14">
        <f>'B. WasteTracking'!G40</f>
        <v>0</v>
      </c>
      <c r="Q14" s="67">
        <f>IF(ISNUMBER('B. WasteTracking'!I40), IF('B. WasteTracking'!$I$38=Calculations!$O$6,'B. WasteTracking'!I40,'B. WasteTracking'!I40*'B. WasteTracking'!$H40/100),0)</f>
        <v>0</v>
      </c>
      <c r="R14" s="67">
        <f>IF(ISNUMBER('B. WasteTracking'!J40), IF('B. WasteTracking'!$J$38=Calculations!$O$6,'B. WasteTracking'!J40,'B. WasteTracking'!J40*'B. WasteTracking'!$H40/100),0)</f>
        <v>0</v>
      </c>
      <c r="S14" s="67">
        <f>IF(ISNUMBER('B. WasteTracking'!K40), 'B. WasteTracking'!K40*'B. WasteTracking'!$H40/100,0)</f>
        <v>0</v>
      </c>
      <c r="T14" s="67">
        <f>IF(ISNUMBER('B. WasteTracking'!H40), 'B. WasteTracking'!H40,0)</f>
        <v>0</v>
      </c>
      <c r="V14" s="33"/>
      <c r="W14" s="67" t="s">
        <v>46</v>
      </c>
      <c r="X14" s="67" t="s">
        <v>275</v>
      </c>
      <c r="Y14" s="67">
        <v>2023</v>
      </c>
      <c r="AA14" s="4"/>
      <c r="AB14" s="72" t="str">
        <f t="shared" si="5"/>
        <v>Carpeting &amp; Underlay</v>
      </c>
      <c r="AC14" s="67">
        <f t="shared" si="1"/>
        <v>0</v>
      </c>
      <c r="AD14" s="67">
        <f t="shared" ca="1" si="2"/>
        <v>0</v>
      </c>
      <c r="AE14" s="67">
        <f t="shared" ca="1" si="3"/>
        <v>0</v>
      </c>
      <c r="AF14" s="67">
        <f t="shared" ca="1" si="4"/>
        <v>0</v>
      </c>
      <c r="AG14" s="5"/>
      <c r="AH14" s="5"/>
      <c r="AJ14" t="s">
        <v>98</v>
      </c>
      <c r="AK14" t="s">
        <v>99</v>
      </c>
      <c r="AO14" s="3" t="e">
        <f>#REF!</f>
        <v>#REF!</v>
      </c>
      <c r="AP14" t="e">
        <f>SUMIF(#REF!,$AO14,Calculations!AY$11:AY$1512)</f>
        <v>#REF!</v>
      </c>
      <c r="AQ14" t="e">
        <f>SUMIF(#REF!,$AO14,Calculations!AZ$11:AZ$1512)</f>
        <v>#REF!</v>
      </c>
      <c r="AR14" t="e">
        <f>SUMIF(#REF!,$AO14,Calculations!BA$11:BA$1512)</f>
        <v>#REF!</v>
      </c>
      <c r="AS14" t="e">
        <f>SUMIF(#REF!,AO14,#REF!)</f>
        <v>#REF!</v>
      </c>
      <c r="AT14" s="3" t="e">
        <f t="shared" si="0"/>
        <v>#REF!</v>
      </c>
      <c r="AU14" s="3"/>
      <c r="AV14" s="3"/>
      <c r="AW14" s="3"/>
      <c r="AX14" s="4">
        <v>4</v>
      </c>
      <c r="AY14" s="4" t="e">
        <f>IF(#REF!="", "0",#REF! *#REF!/100)</f>
        <v>#REF!</v>
      </c>
      <c r="AZ14" s="4" t="e">
        <f>IF(#REF!="", "0",#REF! *#REF!/100)</f>
        <v>#REF!</v>
      </c>
      <c r="BA14" s="4" t="e">
        <f>IF(#REF!="", "0",#REF! *#REF!/100)</f>
        <v>#REF!</v>
      </c>
      <c r="BB14" s="4" t="e">
        <f>IF(#REF!="", "0",#REF! *#REF!/100)</f>
        <v>#REF!</v>
      </c>
      <c r="BC14" s="4"/>
      <c r="BD14" s="4"/>
    </row>
    <row r="15" spans="1:56" x14ac:dyDescent="0.35">
      <c r="A15" s="66" t="str">
        <f>'A. WasteManagementPlan'!B42</f>
        <v>Clean fill &amp; Soil</v>
      </c>
      <c r="B15" s="67" t="str">
        <f>IF('A. WasteManagementPlan'!E42="", "0", IF('A. WasteManagementPlan'!$E$37=Calculations!$A$6,'A. WasteManagementPlan'!E42,'A. WasteManagementPlan'!E42*'A. WasteManagementPlan'!$D42/100))</f>
        <v>0</v>
      </c>
      <c r="C15" s="67" t="str">
        <f>IF('A. WasteManagementPlan'!F42="", "0", IF('A. WasteManagementPlan'!$F$37=Calculations!$A$6,'A. WasteManagementPlan'!F42,'A. WasteManagementPlan'!F42*'A. WasteManagementPlan'!$D42/100))</f>
        <v>0</v>
      </c>
      <c r="D15" s="67" t="str">
        <f>IF('A. WasteManagementPlan'!G42="", "0", 'A. WasteManagementPlan'!G42*'A. WasteManagementPlan'!$D42/100)</f>
        <v>0</v>
      </c>
      <c r="E15" s="4"/>
      <c r="P15" s="14">
        <f>'B. WasteTracking'!G41</f>
        <v>0</v>
      </c>
      <c r="Q15" s="67">
        <f>IF(ISNUMBER('B. WasteTracking'!I41), IF('B. WasteTracking'!$I$38=Calculations!$O$6,'B. WasteTracking'!I41,'B. WasteTracking'!I41*'B. WasteTracking'!$H41/100),0)</f>
        <v>0</v>
      </c>
      <c r="R15" s="67">
        <f>IF(ISNUMBER('B. WasteTracking'!J41), IF('B. WasteTracking'!$J$38=Calculations!$O$6,'B. WasteTracking'!J41,'B. WasteTracking'!J41*'B. WasteTracking'!$H41/100),0)</f>
        <v>0</v>
      </c>
      <c r="S15" s="67">
        <f>IF(ISNUMBER('B. WasteTracking'!K41), 'B. WasteTracking'!K41*'B. WasteTracking'!$H41/100,0)</f>
        <v>0</v>
      </c>
      <c r="T15" s="67">
        <f>IF(ISNUMBER('B. WasteTracking'!H41), 'B. WasteTracking'!H41,0)</f>
        <v>0</v>
      </c>
      <c r="V15" s="32"/>
      <c r="W15" s="67" t="s">
        <v>47</v>
      </c>
      <c r="X15" s="67" t="s">
        <v>276</v>
      </c>
      <c r="Y15" s="67">
        <v>2024</v>
      </c>
      <c r="AA15" s="4"/>
      <c r="AB15" s="72" t="str">
        <f t="shared" si="5"/>
        <v>Ceramic (e.g. tiles)</v>
      </c>
      <c r="AC15" s="67">
        <f t="shared" si="1"/>
        <v>0</v>
      </c>
      <c r="AD15" s="67">
        <f t="shared" ca="1" si="2"/>
        <v>0</v>
      </c>
      <c r="AE15" s="67">
        <f t="shared" ca="1" si="3"/>
        <v>0</v>
      </c>
      <c r="AF15" s="67">
        <f t="shared" ca="1" si="4"/>
        <v>0</v>
      </c>
      <c r="AG15" s="5"/>
      <c r="AH15" s="5"/>
      <c r="AJ15" t="s">
        <v>100</v>
      </c>
      <c r="AK15" t="s">
        <v>101</v>
      </c>
      <c r="AO15" s="3" t="e">
        <f>#REF!</f>
        <v>#REF!</v>
      </c>
      <c r="AP15" t="e">
        <f>SUMIF(#REF!,$AO15,Calculations!AY$11:AY$1512)</f>
        <v>#REF!</v>
      </c>
      <c r="AQ15" t="e">
        <f>SUMIF(#REF!,$AO15,Calculations!AZ$11:AZ$1512)</f>
        <v>#REF!</v>
      </c>
      <c r="AR15" t="e">
        <f>SUMIF(#REF!,$AO15,Calculations!BA$11:BA$1512)</f>
        <v>#REF!</v>
      </c>
      <c r="AS15" t="e">
        <f>SUMIF(#REF!,AO15,#REF!)</f>
        <v>#REF!</v>
      </c>
      <c r="AT15" s="3" t="e">
        <f t="shared" si="0"/>
        <v>#REF!</v>
      </c>
      <c r="AU15" s="3"/>
      <c r="AV15" s="3"/>
      <c r="AW15" s="3"/>
      <c r="AX15" s="4">
        <v>5</v>
      </c>
      <c r="AY15" s="4" t="e">
        <f>IF(#REF!="", "0",#REF! *#REF!/100)</f>
        <v>#REF!</v>
      </c>
      <c r="AZ15" s="4" t="e">
        <f>IF(#REF!="", "0",#REF! *#REF!/100)</f>
        <v>#REF!</v>
      </c>
      <c r="BA15" s="4" t="e">
        <f>IF(#REF!="", "0",#REF! *#REF!/100)</f>
        <v>#REF!</v>
      </c>
      <c r="BB15" s="4" t="e">
        <f>IF(#REF!="", "0",#REF! *#REF!/100)</f>
        <v>#REF!</v>
      </c>
      <c r="BC15" s="4"/>
      <c r="BD15" s="4"/>
    </row>
    <row r="16" spans="1:56" x14ac:dyDescent="0.35">
      <c r="A16" s="66" t="str">
        <f>'A. WasteManagementPlan'!B43</f>
        <v>Concrete</v>
      </c>
      <c r="B16" s="67" t="str">
        <f>IF('A. WasteManagementPlan'!E43="", "0", IF('A. WasteManagementPlan'!$E$37=Calculations!$A$6,'A. WasteManagementPlan'!E43,'A. WasteManagementPlan'!E43*'A. WasteManagementPlan'!$D43/100))</f>
        <v>0</v>
      </c>
      <c r="C16" s="67" t="str">
        <f>IF('A. WasteManagementPlan'!F43="", "0", IF('A. WasteManagementPlan'!$F$37=Calculations!$A$6,'A. WasteManagementPlan'!F43,'A. WasteManagementPlan'!F43*'A. WasteManagementPlan'!$D43/100))</f>
        <v>0</v>
      </c>
      <c r="D16" s="67" t="str">
        <f>IF('A. WasteManagementPlan'!G43="", "0", 'A. WasteManagementPlan'!G43*'A. WasteManagementPlan'!$D43/100)</f>
        <v>0</v>
      </c>
      <c r="E16" s="4"/>
      <c r="P16" s="14">
        <f>'B. WasteTracking'!G42</f>
        <v>0</v>
      </c>
      <c r="Q16" s="67">
        <f>IF(ISNUMBER('B. WasteTracking'!I42), IF('B. WasteTracking'!$I$38=Calculations!$O$6,'B. WasteTracking'!I42,'B. WasteTracking'!I42*'B. WasteTracking'!$H42/100),0)</f>
        <v>0</v>
      </c>
      <c r="R16" s="67">
        <f>IF(ISNUMBER('B. WasteTracking'!J42), IF('B. WasteTracking'!$J$38=Calculations!$O$6,'B. WasteTracking'!J42,'B. WasteTracking'!J42*'B. WasteTracking'!$H42/100),0)</f>
        <v>0</v>
      </c>
      <c r="S16" s="67">
        <f>IF(ISNUMBER('B. WasteTracking'!K42), 'B. WasteTracking'!K42*'B. WasteTracking'!$H42/100,0)</f>
        <v>0</v>
      </c>
      <c r="T16" s="67">
        <f>IF(ISNUMBER('B. WasteTracking'!H42), 'B. WasteTracking'!H42,0)</f>
        <v>0</v>
      </c>
      <c r="V16" s="33"/>
      <c r="W16" s="67" t="s">
        <v>48</v>
      </c>
      <c r="X16" s="67" t="s">
        <v>277</v>
      </c>
      <c r="Y16" s="67">
        <v>2025</v>
      </c>
      <c r="AA16" s="4"/>
      <c r="AB16" s="72" t="str">
        <f t="shared" si="5"/>
        <v>Clean fill &amp; Soil</v>
      </c>
      <c r="AC16" s="67">
        <f t="shared" si="1"/>
        <v>0</v>
      </c>
      <c r="AD16" s="67">
        <f t="shared" ca="1" si="2"/>
        <v>0</v>
      </c>
      <c r="AE16" s="67">
        <f t="shared" ca="1" si="3"/>
        <v>0</v>
      </c>
      <c r="AF16" s="67">
        <f t="shared" ca="1" si="4"/>
        <v>0</v>
      </c>
      <c r="AG16" s="5"/>
      <c r="AH16" s="5"/>
      <c r="AJ16" t="s">
        <v>102</v>
      </c>
      <c r="AK16" t="s">
        <v>103</v>
      </c>
      <c r="AO16" s="3" t="e">
        <f>#REF!</f>
        <v>#REF!</v>
      </c>
      <c r="AP16" t="e">
        <f>SUMIF(#REF!,$AO16,Calculations!AY$11:AY$1512)</f>
        <v>#REF!</v>
      </c>
      <c r="AQ16" t="e">
        <f>SUMIF(#REF!,$AO16,Calculations!AZ$11:AZ$1512)</f>
        <v>#REF!</v>
      </c>
      <c r="AR16" t="e">
        <f>SUMIF(#REF!,$AO16,Calculations!BA$11:BA$1512)</f>
        <v>#REF!</v>
      </c>
      <c r="AS16" t="e">
        <f>SUMIF(#REF!,AO16,#REF!)</f>
        <v>#REF!</v>
      </c>
      <c r="AT16" s="3" t="e">
        <f t="shared" si="0"/>
        <v>#REF!</v>
      </c>
      <c r="AU16" s="3"/>
      <c r="AV16" s="3"/>
      <c r="AW16" s="3"/>
      <c r="AX16" s="4">
        <v>6</v>
      </c>
      <c r="AY16" s="4" t="e">
        <f>IF(#REF!="", "0",#REF! *#REF!/100)</f>
        <v>#REF!</v>
      </c>
      <c r="AZ16" s="4" t="e">
        <f>IF(#REF!="", "0",#REF! *#REF!/100)</f>
        <v>#REF!</v>
      </c>
      <c r="BA16" s="4" t="e">
        <f>IF(#REF!="", "0",#REF! *#REF!/100)</f>
        <v>#REF!</v>
      </c>
      <c r="BB16" s="4" t="e">
        <f>IF(#REF!="", "0",#REF! *#REF!/100)</f>
        <v>#REF!</v>
      </c>
      <c r="BC16" s="4"/>
      <c r="BD16" s="4"/>
    </row>
    <row r="17" spans="1:57" x14ac:dyDescent="0.35">
      <c r="A17" s="66" t="str">
        <f>'A. WasteManagementPlan'!B44</f>
        <v>Glass</v>
      </c>
      <c r="B17" s="67" t="str">
        <f>IF('A. WasteManagementPlan'!E44="", "0", IF('A. WasteManagementPlan'!$E$37=Calculations!$A$6,'A. WasteManagementPlan'!E44,'A. WasteManagementPlan'!E44*'A. WasteManagementPlan'!$D44/100))</f>
        <v>0</v>
      </c>
      <c r="C17" s="67" t="str">
        <f>IF('A. WasteManagementPlan'!F44="", "0", IF('A. WasteManagementPlan'!$F$37=Calculations!$A$6,'A. WasteManagementPlan'!F44,'A. WasteManagementPlan'!F44*'A. WasteManagementPlan'!$D44/100))</f>
        <v>0</v>
      </c>
      <c r="D17" s="67" t="str">
        <f>IF('A. WasteManagementPlan'!G44="", "0", 'A. WasteManagementPlan'!G44*'A. WasteManagementPlan'!$D44/100)</f>
        <v>0</v>
      </c>
      <c r="E17" s="4"/>
      <c r="P17" s="14">
        <f>'B. WasteTracking'!G43</f>
        <v>0</v>
      </c>
      <c r="Q17" s="67">
        <f>IF(ISNUMBER('B. WasteTracking'!I43), IF('B. WasteTracking'!$I$38=Calculations!$O$6,'B. WasteTracking'!I43,'B. WasteTracking'!I43*'B. WasteTracking'!$H43/100),0)</f>
        <v>0</v>
      </c>
      <c r="R17" s="67">
        <f>IF(ISNUMBER('B. WasteTracking'!J43), IF('B. WasteTracking'!$J$38=Calculations!$O$6,'B. WasteTracking'!J43,'B. WasteTracking'!J43*'B. WasteTracking'!$H43/100),0)</f>
        <v>0</v>
      </c>
      <c r="S17" s="67">
        <f>IF(ISNUMBER('B. WasteTracking'!K43), 'B. WasteTracking'!K43*'B. WasteTracking'!$H43/100,0)</f>
        <v>0</v>
      </c>
      <c r="T17" s="67">
        <f>IF(ISNUMBER('B. WasteTracking'!H43), 'B. WasteTracking'!H43,0)</f>
        <v>0</v>
      </c>
      <c r="V17" s="32"/>
      <c r="W17" s="67" t="s">
        <v>49</v>
      </c>
      <c r="X17" s="67" t="s">
        <v>278</v>
      </c>
      <c r="Y17" s="67">
        <v>2026</v>
      </c>
      <c r="AA17" s="4"/>
      <c r="AB17" s="72" t="str">
        <f t="shared" si="5"/>
        <v>Concrete</v>
      </c>
      <c r="AC17" s="67">
        <f t="shared" si="1"/>
        <v>0</v>
      </c>
      <c r="AD17" s="67">
        <f t="shared" ca="1" si="2"/>
        <v>0</v>
      </c>
      <c r="AE17" s="67">
        <f t="shared" ca="1" si="3"/>
        <v>0</v>
      </c>
      <c r="AF17" s="67">
        <f t="shared" ca="1" si="4"/>
        <v>0</v>
      </c>
      <c r="AG17" s="5"/>
      <c r="AH17" s="5"/>
      <c r="AJ17" t="s">
        <v>104</v>
      </c>
      <c r="AK17" t="s">
        <v>105</v>
      </c>
      <c r="AO17" t="e">
        <f>#REF!</f>
        <v>#REF!</v>
      </c>
      <c r="AP17" t="e">
        <f>SUMIF(#REF!,$AO17,Calculations!AY$11:AY$1512)</f>
        <v>#REF!</v>
      </c>
      <c r="AQ17" t="e">
        <f>SUMIF(#REF!,$AO17,Calculations!AZ$11:AZ$1512)</f>
        <v>#REF!</v>
      </c>
      <c r="AR17" t="e">
        <f>SUMIF(#REF!,$AO17,Calculations!BA$11:BA$1512)</f>
        <v>#REF!</v>
      </c>
      <c r="AS17" t="e">
        <f>SUMIF(#REF!,AO17,#REF!)</f>
        <v>#REF!</v>
      </c>
      <c r="AT17" s="3" t="e">
        <f t="shared" si="0"/>
        <v>#REF!</v>
      </c>
      <c r="AX17" s="4">
        <v>7</v>
      </c>
      <c r="AY17" s="4" t="e">
        <f>IF(#REF!="", "0",#REF! *#REF!/100)</f>
        <v>#REF!</v>
      </c>
      <c r="AZ17" s="4" t="e">
        <f>IF(#REF!="", "0",#REF! *#REF!/100)</f>
        <v>#REF!</v>
      </c>
      <c r="BA17" s="4" t="e">
        <f>IF(#REF!="", "0",#REF! *#REF!/100)</f>
        <v>#REF!</v>
      </c>
      <c r="BB17" s="4" t="e">
        <f>IF(#REF!="", "0",#REF! *#REF!/100)</f>
        <v>#REF!</v>
      </c>
      <c r="BC17" s="4"/>
      <c r="BD17" s="4"/>
    </row>
    <row r="18" spans="1:57" x14ac:dyDescent="0.35">
      <c r="A18" s="66" t="str">
        <f>'A. WasteManagementPlan'!B45</f>
        <v>Gypsum (Drywall)</v>
      </c>
      <c r="B18" s="67" t="str">
        <f>IF('A. WasteManagementPlan'!E45="", "0", IF('A. WasteManagementPlan'!$E$37=Calculations!$A$6,'A. WasteManagementPlan'!E45,'A. WasteManagementPlan'!E45*'A. WasteManagementPlan'!$D45/100))</f>
        <v>0</v>
      </c>
      <c r="C18" s="67" t="str">
        <f>IF('A. WasteManagementPlan'!F45="", "0", IF('A. WasteManagementPlan'!$F$37=Calculations!$A$6,'A. WasteManagementPlan'!F45,'A. WasteManagementPlan'!F45*'A. WasteManagementPlan'!$D45/100))</f>
        <v>0</v>
      </c>
      <c r="D18" s="67" t="str">
        <f>IF('A. WasteManagementPlan'!G45="", "0", 'A. WasteManagementPlan'!G45*'A. WasteManagementPlan'!$D45/100)</f>
        <v>0</v>
      </c>
      <c r="E18" s="4"/>
      <c r="P18" s="14">
        <f>'B. WasteTracking'!G44</f>
        <v>0</v>
      </c>
      <c r="Q18" s="67">
        <f>IF(ISNUMBER('B. WasteTracking'!I44), IF('B. WasteTracking'!$I$38=Calculations!$O$6,'B. WasteTracking'!I44,'B. WasteTracking'!I44*'B. WasteTracking'!$H44/100),0)</f>
        <v>0</v>
      </c>
      <c r="R18" s="67">
        <f>IF(ISNUMBER('B. WasteTracking'!J44), IF('B. WasteTracking'!$J$38=Calculations!$O$6,'B. WasteTracking'!J44,'B. WasteTracking'!J44*'B. WasteTracking'!$H44/100),0)</f>
        <v>0</v>
      </c>
      <c r="S18" s="67">
        <f>IF(ISNUMBER('B. WasteTracking'!K44), 'B. WasteTracking'!K44*'B. WasteTracking'!$H44/100,0)</f>
        <v>0</v>
      </c>
      <c r="T18" s="67">
        <f>IF(ISNUMBER('B. WasteTracking'!H44), 'B. WasteTracking'!H44,0)</f>
        <v>0</v>
      </c>
      <c r="V18" s="33"/>
      <c r="W18" s="67" t="s">
        <v>50</v>
      </c>
      <c r="X18" s="67" t="s">
        <v>279</v>
      </c>
      <c r="Y18" s="67">
        <v>2027</v>
      </c>
      <c r="AA18" s="4"/>
      <c r="AB18" s="72" t="str">
        <f t="shared" si="5"/>
        <v>Glass</v>
      </c>
      <c r="AC18" s="67">
        <f t="shared" si="1"/>
        <v>0</v>
      </c>
      <c r="AD18" s="67">
        <f t="shared" ca="1" si="2"/>
        <v>0</v>
      </c>
      <c r="AE18" s="67">
        <f t="shared" ca="1" si="3"/>
        <v>0</v>
      </c>
      <c r="AF18" s="67">
        <f t="shared" ca="1" si="4"/>
        <v>0</v>
      </c>
      <c r="AG18" s="5"/>
      <c r="AH18" s="5"/>
      <c r="AJ18" t="s">
        <v>106</v>
      </c>
      <c r="AK18" t="s">
        <v>107</v>
      </c>
      <c r="AO18" t="e">
        <f>#REF!</f>
        <v>#REF!</v>
      </c>
      <c r="AP18" t="e">
        <f>SUMIF(#REF!,$AO18,Calculations!AY$11:AY$1512)</f>
        <v>#REF!</v>
      </c>
      <c r="AQ18" t="e">
        <f>SUMIF(#REF!,$AO18,Calculations!AZ$11:AZ$1512)</f>
        <v>#REF!</v>
      </c>
      <c r="AR18" t="e">
        <f>SUMIF(#REF!,$AO18,Calculations!BA$11:BA$1512)</f>
        <v>#REF!</v>
      </c>
      <c r="AS18" t="e">
        <f>SUMIF(#REF!,AO18,#REF!)</f>
        <v>#REF!</v>
      </c>
      <c r="AT18" s="3" t="e">
        <f t="shared" si="0"/>
        <v>#REF!</v>
      </c>
      <c r="AX18" s="4">
        <v>8</v>
      </c>
      <c r="AY18" s="4" t="e">
        <f>IF(#REF!="", "0",#REF! *#REF!/100)</f>
        <v>#REF!</v>
      </c>
      <c r="AZ18" s="4" t="e">
        <f>IF(#REF!="", "0",#REF! *#REF!/100)</f>
        <v>#REF!</v>
      </c>
      <c r="BA18" s="4" t="e">
        <f>IF(#REF!="", "0",#REF! *#REF!/100)</f>
        <v>#REF!</v>
      </c>
      <c r="BB18" s="4" t="e">
        <f>IF(#REF!="", "0",#REF! *#REF!/100)</f>
        <v>#REF!</v>
      </c>
      <c r="BC18" s="4"/>
      <c r="BD18" s="4"/>
    </row>
    <row r="19" spans="1:57" x14ac:dyDescent="0.35">
      <c r="A19" s="66" t="str">
        <f>'A. WasteManagementPlan'!B46</f>
        <v>Insulation (e.g. foam, fibers)</v>
      </c>
      <c r="B19" s="67" t="str">
        <f>IF('A. WasteManagementPlan'!E46="", "0", IF('A. WasteManagementPlan'!$E$37=Calculations!$A$6,'A. WasteManagementPlan'!E46,'A. WasteManagementPlan'!E46*'A. WasteManagementPlan'!$D46/100))</f>
        <v>0</v>
      </c>
      <c r="C19" s="67" t="str">
        <f>IF('A. WasteManagementPlan'!F46="", "0", IF('A. WasteManagementPlan'!$F$37=Calculations!$A$6,'A. WasteManagementPlan'!F46,'A. WasteManagementPlan'!F46*'A. WasteManagementPlan'!$D46/100))</f>
        <v>0</v>
      </c>
      <c r="D19" s="67" t="str">
        <f>IF('A. WasteManagementPlan'!G46="", "0", 'A. WasteManagementPlan'!G46*'A. WasteManagementPlan'!$D46/100)</f>
        <v>0</v>
      </c>
      <c r="E19" s="4"/>
      <c r="P19" s="14">
        <f>'B. WasteTracking'!G45</f>
        <v>0</v>
      </c>
      <c r="Q19" s="67">
        <f>IF(ISNUMBER('B. WasteTracking'!I45), IF('B. WasteTracking'!$I$38=Calculations!$O$6,'B. WasteTracking'!I45,'B. WasteTracking'!I45*'B. WasteTracking'!$H45/100),0)</f>
        <v>0</v>
      </c>
      <c r="R19" s="67">
        <f>IF(ISNUMBER('B. WasteTracking'!J45), IF('B. WasteTracking'!$J$38=Calculations!$O$6,'B. WasteTracking'!J45,'B. WasteTracking'!J45*'B. WasteTracking'!$H45/100),0)</f>
        <v>0</v>
      </c>
      <c r="S19" s="67">
        <f>IF(ISNUMBER('B. WasteTracking'!K45), 'B. WasteTracking'!K45*'B. WasteTracking'!$H45/100,0)</f>
        <v>0</v>
      </c>
      <c r="T19" s="67">
        <f>IF(ISNUMBER('B. WasteTracking'!H45), 'B. WasteTracking'!H45,0)</f>
        <v>0</v>
      </c>
      <c r="V19" s="32"/>
      <c r="W19" s="67" t="s">
        <v>51</v>
      </c>
      <c r="X19" s="67" t="s">
        <v>280</v>
      </c>
      <c r="Y19" s="67">
        <v>2028</v>
      </c>
      <c r="AA19" s="4"/>
      <c r="AB19" s="72" t="str">
        <f t="shared" si="5"/>
        <v>Gypsum (Drywall)</v>
      </c>
      <c r="AC19" s="67">
        <f t="shared" si="1"/>
        <v>0</v>
      </c>
      <c r="AD19" s="67">
        <f t="shared" ca="1" si="2"/>
        <v>0</v>
      </c>
      <c r="AE19" s="67">
        <f t="shared" ca="1" si="3"/>
        <v>0</v>
      </c>
      <c r="AF19" s="67">
        <f t="shared" ca="1" si="4"/>
        <v>0</v>
      </c>
      <c r="AG19" s="5"/>
      <c r="AH19" s="5"/>
      <c r="AJ19" t="s">
        <v>108</v>
      </c>
      <c r="AK19" t="s">
        <v>109</v>
      </c>
      <c r="AO19" t="e">
        <f>#REF!</f>
        <v>#REF!</v>
      </c>
      <c r="AP19" t="e">
        <f>SUMIF(#REF!,$AO19,Calculations!AY$11:AY$1512)</f>
        <v>#REF!</v>
      </c>
      <c r="AQ19" t="e">
        <f>SUMIF(#REF!,$AO19,Calculations!AZ$11:AZ$1512)</f>
        <v>#REF!</v>
      </c>
      <c r="AR19" t="e">
        <f>SUMIF(#REF!,$AO19,Calculations!BA$11:BA$1512)</f>
        <v>#REF!</v>
      </c>
      <c r="AS19" t="e">
        <f>SUMIF(#REF!,AO19,#REF!)</f>
        <v>#REF!</v>
      </c>
      <c r="AT19" s="3" t="e">
        <f t="shared" si="0"/>
        <v>#REF!</v>
      </c>
      <c r="AX19" s="4">
        <v>9</v>
      </c>
      <c r="AY19" s="4" t="e">
        <f>IF(#REF!="", "0",#REF! *#REF!/100)</f>
        <v>#REF!</v>
      </c>
      <c r="AZ19" s="4" t="e">
        <f>IF(#REF!="", "0",#REF! *#REF!/100)</f>
        <v>#REF!</v>
      </c>
      <c r="BA19" s="4" t="e">
        <f>IF(#REF!="", "0",#REF! *#REF!/100)</f>
        <v>#REF!</v>
      </c>
      <c r="BB19" s="4" t="e">
        <f>IF(#REF!="", "0",#REF! *#REF!/100)</f>
        <v>#REF!</v>
      </c>
      <c r="BC19" s="4"/>
      <c r="BD19" s="4"/>
    </row>
    <row r="20" spans="1:57" x14ac:dyDescent="0.35">
      <c r="A20" s="66" t="str">
        <f>'A. WasteManagementPlan'!B47</f>
        <v>Metal</v>
      </c>
      <c r="B20" s="67" t="str">
        <f>IF('A. WasteManagementPlan'!E47="", "0", IF('A. WasteManagementPlan'!$E$37=Calculations!$A$6,'A. WasteManagementPlan'!E47,'A. WasteManagementPlan'!E47*'A. WasteManagementPlan'!$D47/100))</f>
        <v>0</v>
      </c>
      <c r="C20" s="67" t="str">
        <f>IF('A. WasteManagementPlan'!F47="", "0", IF('A. WasteManagementPlan'!$F$37=Calculations!$A$6,'A. WasteManagementPlan'!F47,'A. WasteManagementPlan'!F47*'A. WasteManagementPlan'!$D47/100))</f>
        <v>0</v>
      </c>
      <c r="D20" s="67" t="str">
        <f>IF('A. WasteManagementPlan'!G47="", "0", 'A. WasteManagementPlan'!G47*'A. WasteManagementPlan'!$D47/100)</f>
        <v>0</v>
      </c>
      <c r="E20" s="4"/>
      <c r="P20" s="14">
        <f>'B. WasteTracking'!G46</f>
        <v>0</v>
      </c>
      <c r="Q20" s="67">
        <f>IF(ISNUMBER('B. WasteTracking'!I46), IF('B. WasteTracking'!$I$38=Calculations!$O$6,'B. WasteTracking'!I46,'B. WasteTracking'!I46*'B. WasteTracking'!$H46/100),0)</f>
        <v>0</v>
      </c>
      <c r="R20" s="67">
        <f>IF(ISNUMBER('B. WasteTracking'!J46), IF('B. WasteTracking'!$J$38=Calculations!$O$6,'B. WasteTracking'!J46,'B. WasteTracking'!J46*'B. WasteTracking'!$H46/100),0)</f>
        <v>0</v>
      </c>
      <c r="S20" s="67">
        <f>IF(ISNUMBER('B. WasteTracking'!K46), 'B. WasteTracking'!K46*'B. WasteTracking'!$H46/100,0)</f>
        <v>0</v>
      </c>
      <c r="T20" s="67">
        <f>IF(ISNUMBER('B. WasteTracking'!H46), 'B. WasteTracking'!H46,0)</f>
        <v>0</v>
      </c>
      <c r="V20" s="33"/>
      <c r="W20" s="67" t="s">
        <v>52</v>
      </c>
      <c r="X20" s="67" t="s">
        <v>281</v>
      </c>
      <c r="Y20" s="67">
        <v>2029</v>
      </c>
      <c r="AA20" s="4"/>
      <c r="AB20" s="72" t="str">
        <f t="shared" si="5"/>
        <v>Insulation (e.g. foam, fibers)</v>
      </c>
      <c r="AC20" s="67">
        <f t="shared" si="1"/>
        <v>0</v>
      </c>
      <c r="AD20" s="67">
        <f t="shared" ca="1" si="2"/>
        <v>0</v>
      </c>
      <c r="AE20" s="67">
        <f t="shared" ca="1" si="3"/>
        <v>0</v>
      </c>
      <c r="AF20" s="67">
        <f t="shared" ca="1" si="4"/>
        <v>0</v>
      </c>
      <c r="AG20" s="5"/>
      <c r="AH20" s="5"/>
      <c r="AJ20" t="s">
        <v>110</v>
      </c>
      <c r="AK20" t="s">
        <v>111</v>
      </c>
      <c r="AO20" t="e">
        <f>#REF!</f>
        <v>#REF!</v>
      </c>
      <c r="AP20" t="e">
        <f>SUMIF(#REF!,$AO20,Calculations!AY$11:AY$1512)</f>
        <v>#REF!</v>
      </c>
      <c r="AQ20" t="e">
        <f>SUMIF(#REF!,$AO20,Calculations!AZ$11:AZ$1512)</f>
        <v>#REF!</v>
      </c>
      <c r="AR20" t="e">
        <f>SUMIF(#REF!,$AO20,Calculations!BA$11:BA$1512)</f>
        <v>#REF!</v>
      </c>
      <c r="AS20" t="e">
        <f>SUMIF(#REF!,AO20,#REF!)</f>
        <v>#REF!</v>
      </c>
      <c r="AT20" s="3" t="e">
        <f t="shared" si="0"/>
        <v>#REF!</v>
      </c>
      <c r="AX20" s="4">
        <v>10</v>
      </c>
      <c r="AY20" s="4" t="e">
        <f>IF(#REF!="", "0",#REF! *#REF!/100)</f>
        <v>#REF!</v>
      </c>
      <c r="AZ20" s="4" t="e">
        <f>IF(#REF!="", "0",#REF! *#REF!/100)</f>
        <v>#REF!</v>
      </c>
      <c r="BA20" s="4" t="e">
        <f>IF(#REF!="", "0",#REF! *#REF!/100)</f>
        <v>#REF!</v>
      </c>
      <c r="BB20" s="4" t="e">
        <f>IF(#REF!="", "0",#REF! *#REF!/100)</f>
        <v>#REF!</v>
      </c>
      <c r="BC20" s="4"/>
      <c r="BD20" s="4"/>
    </row>
    <row r="21" spans="1:57" x14ac:dyDescent="0.35">
      <c r="A21" s="66" t="str">
        <f>'A. WasteManagementPlan'!B48</f>
        <v>Mixed Waste/Garbage</v>
      </c>
      <c r="B21" s="67" t="str">
        <f>IF('A. WasteManagementPlan'!E48="", "0", IF('A. WasteManagementPlan'!$E$37=Calculations!$A$6,'A. WasteManagementPlan'!E48,'A. WasteManagementPlan'!E48*'A. WasteManagementPlan'!$D48/100))</f>
        <v>0</v>
      </c>
      <c r="C21" s="67" t="str">
        <f>IF('A. WasteManagementPlan'!F48="", "0", IF('A. WasteManagementPlan'!$F$37=Calculations!$A$6,'A. WasteManagementPlan'!F48,'A. WasteManagementPlan'!F48*'A. WasteManagementPlan'!$D48/100))</f>
        <v>0</v>
      </c>
      <c r="D21" s="67" t="str">
        <f>IF('A. WasteManagementPlan'!G48="", "0", 'A. WasteManagementPlan'!G48*'A. WasteManagementPlan'!$D48/100)</f>
        <v>0</v>
      </c>
      <c r="E21" s="4"/>
      <c r="P21" s="14">
        <f>'B. WasteTracking'!G47</f>
        <v>0</v>
      </c>
      <c r="Q21" s="67">
        <f>IF(ISNUMBER('B. WasteTracking'!I47), IF('B. WasteTracking'!$I$38=Calculations!$O$6,'B. WasteTracking'!I47,'B. WasteTracking'!I47*'B. WasteTracking'!$H47/100),0)</f>
        <v>0</v>
      </c>
      <c r="R21" s="67">
        <f>IF(ISNUMBER('B. WasteTracking'!J47), IF('B. WasteTracking'!$J$38=Calculations!$O$6,'B. WasteTracking'!J47,'B. WasteTracking'!J47*'B. WasteTracking'!$H47/100),0)</f>
        <v>0</v>
      </c>
      <c r="S21" s="67">
        <f>IF(ISNUMBER('B. WasteTracking'!K47), 'B. WasteTracking'!K47*'B. WasteTracking'!$H47/100,0)</f>
        <v>0</v>
      </c>
      <c r="T21" s="67">
        <f>IF(ISNUMBER('B. WasteTracking'!H47), 'B. WasteTracking'!H47,0)</f>
        <v>0</v>
      </c>
      <c r="V21" s="32"/>
      <c r="W21" s="67" t="s">
        <v>53</v>
      </c>
      <c r="X21" s="67" t="s">
        <v>282</v>
      </c>
      <c r="Y21" s="67">
        <v>2030</v>
      </c>
      <c r="AA21" s="4"/>
      <c r="AB21" s="72" t="str">
        <f t="shared" si="5"/>
        <v>Metal</v>
      </c>
      <c r="AC21" s="67">
        <f t="shared" si="1"/>
        <v>0</v>
      </c>
      <c r="AD21" s="67">
        <f t="shared" ca="1" si="2"/>
        <v>0</v>
      </c>
      <c r="AE21" s="67">
        <f t="shared" ca="1" si="3"/>
        <v>0</v>
      </c>
      <c r="AF21" s="67">
        <f t="shared" ca="1" si="4"/>
        <v>0</v>
      </c>
      <c r="AG21" s="5"/>
      <c r="AH21" s="5"/>
      <c r="AJ21" t="s">
        <v>112</v>
      </c>
      <c r="AK21" t="s">
        <v>113</v>
      </c>
      <c r="AO21" t="e">
        <f>#REF!</f>
        <v>#REF!</v>
      </c>
      <c r="AP21" t="e">
        <f>SUMIF(#REF!,$AO21,Calculations!AY$11:AY$1512)</f>
        <v>#REF!</v>
      </c>
      <c r="AQ21" t="e">
        <f>SUMIF(#REF!,$AO21,Calculations!AZ$11:AZ$1512)</f>
        <v>#REF!</v>
      </c>
      <c r="AR21" t="e">
        <f>SUMIF(#REF!,$AO21,Calculations!BA$11:BA$1512)</f>
        <v>#REF!</v>
      </c>
      <c r="AS21" t="e">
        <f>SUMIF(#REF!,AO21,#REF!)</f>
        <v>#REF!</v>
      </c>
      <c r="AT21" s="3" t="e">
        <f t="shared" si="0"/>
        <v>#REF!</v>
      </c>
      <c r="AX21" s="4">
        <v>11</v>
      </c>
      <c r="AY21" s="4" t="e">
        <f>IF(#REF!="", "0",#REF! *#REF!/100)</f>
        <v>#REF!</v>
      </c>
      <c r="AZ21" s="4" t="e">
        <f>IF(#REF!="", "0",#REF! *#REF!/100)</f>
        <v>#REF!</v>
      </c>
      <c r="BA21" s="4" t="e">
        <f>IF(#REF!="", "0",#REF! *#REF!/100)</f>
        <v>#REF!</v>
      </c>
      <c r="BB21" s="4" t="e">
        <f>IF(#REF!="", "0",#REF! *#REF!/100)</f>
        <v>#REF!</v>
      </c>
      <c r="BC21" s="4"/>
      <c r="BD21" s="4"/>
    </row>
    <row r="22" spans="1:57" x14ac:dyDescent="0.35">
      <c r="A22" s="66" t="str">
        <f>'A. WasteManagementPlan'!B49</f>
        <v>Paper</v>
      </c>
      <c r="B22" s="67" t="str">
        <f>IF('A. WasteManagementPlan'!E49="", "0", IF('A. WasteManagementPlan'!$E$37=Calculations!$A$6,'A. WasteManagementPlan'!E49,'A. WasteManagementPlan'!E49*'A. WasteManagementPlan'!$D49/100))</f>
        <v>0</v>
      </c>
      <c r="C22" s="67" t="str">
        <f>IF('A. WasteManagementPlan'!F49="", "0", IF('A. WasteManagementPlan'!$F$37=Calculations!$A$6,'A. WasteManagementPlan'!F49,'A. WasteManagementPlan'!F49*'A. WasteManagementPlan'!$D49/100))</f>
        <v>0</v>
      </c>
      <c r="D22" s="67" t="str">
        <f>IF('A. WasteManagementPlan'!G49="", "0", 'A. WasteManagementPlan'!G49*'A. WasteManagementPlan'!$D49/100)</f>
        <v>0</v>
      </c>
      <c r="E22" s="4"/>
      <c r="P22" s="14">
        <f>'B. WasteTracking'!G48</f>
        <v>0</v>
      </c>
      <c r="Q22" s="67">
        <f>IF(ISNUMBER('B. WasteTracking'!I48), IF('B. WasteTracking'!$I$38=Calculations!$O$6,'B. WasteTracking'!I48,'B. WasteTracking'!I48*'B. WasteTracking'!$H48/100),0)</f>
        <v>0</v>
      </c>
      <c r="R22" s="67">
        <f>IF(ISNUMBER('B. WasteTracking'!J48), IF('B. WasteTracking'!$J$38=Calculations!$O$6,'B. WasteTracking'!J48,'B. WasteTracking'!J48*'B. WasteTracking'!$H48/100),0)</f>
        <v>0</v>
      </c>
      <c r="S22" s="67">
        <f>IF(ISNUMBER('B. WasteTracking'!K48), 'B. WasteTracking'!K48*'B. WasteTracking'!$H48/100,0)</f>
        <v>0</v>
      </c>
      <c r="T22" s="67">
        <f>IF(ISNUMBER('B. WasteTracking'!H48), 'B. WasteTracking'!H48,0)</f>
        <v>0</v>
      </c>
      <c r="V22" s="33"/>
      <c r="W22" s="67" t="s">
        <v>54</v>
      </c>
      <c r="X22" s="67" t="s">
        <v>283</v>
      </c>
      <c r="Y22" s="67">
        <v>2031</v>
      </c>
      <c r="AA22" s="4"/>
      <c r="AB22" s="72" t="str">
        <f t="shared" si="5"/>
        <v>Mixed Waste/Garbage</v>
      </c>
      <c r="AC22" s="67">
        <f t="shared" si="1"/>
        <v>0</v>
      </c>
      <c r="AD22" s="67">
        <f t="shared" ca="1" si="2"/>
        <v>0</v>
      </c>
      <c r="AE22" s="67">
        <f t="shared" ca="1" si="3"/>
        <v>0</v>
      </c>
      <c r="AF22" s="67">
        <f t="shared" ca="1" si="4"/>
        <v>0</v>
      </c>
      <c r="AG22" s="5"/>
      <c r="AH22" s="5"/>
      <c r="AJ22" t="s">
        <v>114</v>
      </c>
      <c r="AK22" t="s">
        <v>115</v>
      </c>
      <c r="AO22" t="e">
        <f>#REF!</f>
        <v>#REF!</v>
      </c>
      <c r="AP22" t="e">
        <f>SUMIF(#REF!,$AO22,Calculations!AY$11:AY$1512)</f>
        <v>#REF!</v>
      </c>
      <c r="AQ22" t="e">
        <f>SUMIF(#REF!,$AO22,Calculations!AZ$11:AZ$1512)</f>
        <v>#REF!</v>
      </c>
      <c r="AR22" t="e">
        <f>SUMIF(#REF!,$AO22,Calculations!BA$11:BA$1512)</f>
        <v>#REF!</v>
      </c>
      <c r="AS22" t="e">
        <f>SUMIF(#REF!,AO22,#REF!)</f>
        <v>#REF!</v>
      </c>
      <c r="AT22" s="3" t="e">
        <f t="shared" si="0"/>
        <v>#REF!</v>
      </c>
      <c r="AX22" s="4">
        <v>12</v>
      </c>
      <c r="AY22" s="4" t="e">
        <f>IF(#REF!="", "0",#REF! *#REF!/100)</f>
        <v>#REF!</v>
      </c>
      <c r="AZ22" s="4" t="e">
        <f>IF(#REF!="", "0",#REF! *#REF!/100)</f>
        <v>#REF!</v>
      </c>
      <c r="BA22" s="4" t="e">
        <f>IF(#REF!="", "0",#REF! *#REF!/100)</f>
        <v>#REF!</v>
      </c>
      <c r="BB22" s="4" t="e">
        <f>IF(#REF!="", "0",#REF! *#REF!/100)</f>
        <v>#REF!</v>
      </c>
      <c r="BC22" s="4"/>
      <c r="BD22" s="4"/>
    </row>
    <row r="23" spans="1:57" x14ac:dyDescent="0.35">
      <c r="A23" s="66" t="str">
        <f>'A. WasteManagementPlan'!B50</f>
        <v>Plastic</v>
      </c>
      <c r="B23" s="67" t="str">
        <f>IF('A. WasteManagementPlan'!E50="", "0", IF('A. WasteManagementPlan'!$E$37=Calculations!$A$6,'A. WasteManagementPlan'!E50,'A. WasteManagementPlan'!E50*'A. WasteManagementPlan'!$D50/100))</f>
        <v>0</v>
      </c>
      <c r="C23" s="67" t="str">
        <f>IF('A. WasteManagementPlan'!F50="", "0", IF('A. WasteManagementPlan'!$F$37=Calculations!$A$6,'A. WasteManagementPlan'!F50,'A. WasteManagementPlan'!F50*'A. WasteManagementPlan'!$D50/100))</f>
        <v>0</v>
      </c>
      <c r="D23" s="67" t="str">
        <f>IF('A. WasteManagementPlan'!G50="", "0", 'A. WasteManagementPlan'!G50*'A. WasteManagementPlan'!$D50/100)</f>
        <v>0</v>
      </c>
      <c r="E23" s="4"/>
      <c r="P23" s="14">
        <f>'B. WasteTracking'!G49</f>
        <v>0</v>
      </c>
      <c r="Q23" s="67">
        <f>IF(ISNUMBER('B. WasteTracking'!I49), IF('B. WasteTracking'!$I$38=Calculations!$O$6,'B. WasteTracking'!I49,'B. WasteTracking'!I49*'B. WasteTracking'!$H49/100),0)</f>
        <v>0</v>
      </c>
      <c r="R23" s="67">
        <f>IF(ISNUMBER('B. WasteTracking'!J49), IF('B. WasteTracking'!$J$38=Calculations!$O$6,'B. WasteTracking'!J49,'B. WasteTracking'!J49*'B. WasteTracking'!$H49/100),0)</f>
        <v>0</v>
      </c>
      <c r="S23" s="67">
        <f>IF(ISNUMBER('B. WasteTracking'!K49), 'B. WasteTracking'!K49*'B. WasteTracking'!$H49/100,0)</f>
        <v>0</v>
      </c>
      <c r="T23" s="67">
        <f>IF(ISNUMBER('B. WasteTracking'!H49), 'B. WasteTracking'!H49,0)</f>
        <v>0</v>
      </c>
      <c r="V23" s="32"/>
      <c r="W23" s="67" t="s">
        <v>55</v>
      </c>
      <c r="X23" s="13"/>
      <c r="Y23" s="67">
        <v>2032</v>
      </c>
      <c r="AA23" s="4"/>
      <c r="AB23" s="72" t="str">
        <f t="shared" si="5"/>
        <v>Paper</v>
      </c>
      <c r="AC23" s="67">
        <f t="shared" si="1"/>
        <v>0</v>
      </c>
      <c r="AD23" s="67">
        <f t="shared" ca="1" si="2"/>
        <v>0</v>
      </c>
      <c r="AE23" s="67">
        <f t="shared" ca="1" si="3"/>
        <v>0</v>
      </c>
      <c r="AF23" s="67">
        <f t="shared" ca="1" si="4"/>
        <v>0</v>
      </c>
      <c r="AG23" s="5"/>
      <c r="AH23" s="5"/>
      <c r="AJ23" t="s">
        <v>116</v>
      </c>
      <c r="AK23" t="s">
        <v>117</v>
      </c>
      <c r="AO23" t="e">
        <f>#REF!</f>
        <v>#REF!</v>
      </c>
      <c r="AP23" t="e">
        <f>SUMIF(#REF!,$AO23,Calculations!AY$11:AY$1512)</f>
        <v>#REF!</v>
      </c>
      <c r="AQ23" t="e">
        <f>SUMIF(#REF!,$AO23,Calculations!AZ$11:AZ$1512)</f>
        <v>#REF!</v>
      </c>
      <c r="AR23" t="e">
        <f>SUMIF(#REF!,$AO23,Calculations!BA$11:BA$1512)</f>
        <v>#REF!</v>
      </c>
      <c r="AS23" t="e">
        <f>SUMIF(#REF!,AO23,#REF!)</f>
        <v>#REF!</v>
      </c>
      <c r="AT23" s="3" t="e">
        <f t="shared" si="0"/>
        <v>#REF!</v>
      </c>
      <c r="AX23" s="4">
        <v>13</v>
      </c>
      <c r="AY23" s="4" t="e">
        <f>IF(#REF!="", "0",#REF! *#REF!/100)</f>
        <v>#REF!</v>
      </c>
      <c r="AZ23" s="4" t="e">
        <f>IF(#REF!="", "0",#REF! *#REF!/100)</f>
        <v>#REF!</v>
      </c>
      <c r="BA23" s="4" t="e">
        <f>IF(#REF!="", "0",#REF! *#REF!/100)</f>
        <v>#REF!</v>
      </c>
      <c r="BB23" s="4" t="e">
        <f>IF(#REF!="", "0",#REF! *#REF!/100)</f>
        <v>#REF!</v>
      </c>
      <c r="BC23" s="4"/>
      <c r="BD23" s="4"/>
    </row>
    <row r="24" spans="1:57" x14ac:dyDescent="0.35">
      <c r="A24" s="66" t="str">
        <f>'A. WasteManagementPlan'!B51</f>
        <v>Roofing (shingles, asphalt)</v>
      </c>
      <c r="B24" s="67" t="str">
        <f>IF('A. WasteManagementPlan'!E51="", "0", IF('A. WasteManagementPlan'!$E$37=Calculations!$A$6,'A. WasteManagementPlan'!E51,'A. WasteManagementPlan'!E51*'A. WasteManagementPlan'!$D51/100))</f>
        <v>0</v>
      </c>
      <c r="C24" s="67" t="str">
        <f>IF('A. WasteManagementPlan'!F51="", "0", IF('A. WasteManagementPlan'!$F$37=Calculations!$A$6,'A. WasteManagementPlan'!F51,'A. WasteManagementPlan'!F51*'A. WasteManagementPlan'!$D51/100))</f>
        <v>0</v>
      </c>
      <c r="D24" s="67" t="str">
        <f>IF('A. WasteManagementPlan'!G51="", "0", 'A. WasteManagementPlan'!G51*'A. WasteManagementPlan'!$D51/100)</f>
        <v>0</v>
      </c>
      <c r="E24" s="4"/>
      <c r="P24" s="14">
        <f>'B. WasteTracking'!G50</f>
        <v>0</v>
      </c>
      <c r="Q24" s="67">
        <f>IF(ISNUMBER('B. WasteTracking'!I50), IF('B. WasteTracking'!$I$38=Calculations!$O$6,'B. WasteTracking'!I50,'B. WasteTracking'!I50*'B. WasteTracking'!$H50/100),0)</f>
        <v>0</v>
      </c>
      <c r="R24" s="67">
        <f>IF(ISNUMBER('B. WasteTracking'!J50), IF('B. WasteTracking'!$J$38=Calculations!$O$6,'B. WasteTracking'!J50,'B. WasteTracking'!J50*'B. WasteTracking'!$H50/100),0)</f>
        <v>0</v>
      </c>
      <c r="S24" s="67">
        <f>IF(ISNUMBER('B. WasteTracking'!K50), 'B. WasteTracking'!K50*'B. WasteTracking'!$H50/100,0)</f>
        <v>0</v>
      </c>
      <c r="T24" s="67">
        <f>IF(ISNUMBER('B. WasteTracking'!H50), 'B. WasteTracking'!H50,0)</f>
        <v>0</v>
      </c>
      <c r="V24" s="33"/>
      <c r="W24" s="67" t="s">
        <v>56</v>
      </c>
      <c r="X24" s="13"/>
      <c r="Y24" s="67">
        <v>2033</v>
      </c>
      <c r="AA24" s="4"/>
      <c r="AB24" s="72" t="str">
        <f t="shared" si="5"/>
        <v>Plastic</v>
      </c>
      <c r="AC24" s="67">
        <f t="shared" si="1"/>
        <v>0</v>
      </c>
      <c r="AD24" s="67">
        <f t="shared" ca="1" si="2"/>
        <v>0</v>
      </c>
      <c r="AE24" s="67">
        <f t="shared" ca="1" si="3"/>
        <v>0</v>
      </c>
      <c r="AF24" s="67">
        <f t="shared" ca="1" si="4"/>
        <v>0</v>
      </c>
      <c r="AG24" s="5"/>
      <c r="AH24" s="5"/>
      <c r="AJ24" t="s">
        <v>118</v>
      </c>
      <c r="AK24" t="s">
        <v>119</v>
      </c>
      <c r="AO24" t="e">
        <f>#REF!</f>
        <v>#REF!</v>
      </c>
      <c r="AP24" t="e">
        <f>SUMIF(#REF!,$AO24,Calculations!AY$11:AY$1512)</f>
        <v>#REF!</v>
      </c>
      <c r="AQ24" t="e">
        <f>SUMIF(#REF!,$AO24,Calculations!AZ$11:AZ$1512)</f>
        <v>#REF!</v>
      </c>
      <c r="AR24" t="e">
        <f>SUMIF(#REF!,$AO24,Calculations!BA$11:BA$1512)</f>
        <v>#REF!</v>
      </c>
      <c r="AS24" t="e">
        <f>SUMIF(#REF!,AO24,#REF!)</f>
        <v>#REF!</v>
      </c>
      <c r="AT24" s="3" t="e">
        <f t="shared" si="0"/>
        <v>#REF!</v>
      </c>
      <c r="AX24" s="4">
        <v>14</v>
      </c>
      <c r="AY24" s="4" t="e">
        <f>IF(#REF!="", "0",#REF! *#REF!/100)</f>
        <v>#REF!</v>
      </c>
      <c r="AZ24" s="4" t="e">
        <f>IF(#REF!="", "0",#REF! *#REF!/100)</f>
        <v>#REF!</v>
      </c>
      <c r="BA24" s="4" t="e">
        <f>IF(#REF!="", "0",#REF! *#REF!/100)</f>
        <v>#REF!</v>
      </c>
      <c r="BB24" s="4" t="e">
        <f>IF(#REF!="", "0",#REF! *#REF!/100)</f>
        <v>#REF!</v>
      </c>
      <c r="BC24" s="4"/>
      <c r="BD24" s="4"/>
    </row>
    <row r="25" spans="1:57" x14ac:dyDescent="0.35">
      <c r="A25" s="66" t="str">
        <f>'A. WasteManagementPlan'!B52</f>
        <v>Wood</v>
      </c>
      <c r="B25" s="67" t="str">
        <f>IF('A. WasteManagementPlan'!E52="", "0", IF('A. WasteManagementPlan'!$E$37=Calculations!$A$6,'A. WasteManagementPlan'!E52,'A. WasteManagementPlan'!E52*'A. WasteManagementPlan'!$D52/100))</f>
        <v>0</v>
      </c>
      <c r="C25" s="67" t="str">
        <f>IF('A. WasteManagementPlan'!F52="", "0", IF('A. WasteManagementPlan'!$F$37=Calculations!$A$6,'A. WasteManagementPlan'!F52,'A. WasteManagementPlan'!F52*'A. WasteManagementPlan'!$D52/100))</f>
        <v>0</v>
      </c>
      <c r="D25" s="67" t="str">
        <f>IF('A. WasteManagementPlan'!G52="", "0", 'A. WasteManagementPlan'!G52*'A. WasteManagementPlan'!$D52/100)</f>
        <v>0</v>
      </c>
      <c r="E25" s="4"/>
      <c r="P25" s="14">
        <f>'B. WasteTracking'!G51</f>
        <v>0</v>
      </c>
      <c r="Q25" s="67">
        <f>IF(ISNUMBER('B. WasteTracking'!I51), IF('B. WasteTracking'!$I$38=Calculations!$O$6,'B. WasteTracking'!I51,'B. WasteTracking'!I51*'B. WasteTracking'!$H51/100),0)</f>
        <v>0</v>
      </c>
      <c r="R25" s="67">
        <f>IF(ISNUMBER('B. WasteTracking'!J51), IF('B. WasteTracking'!$J$38=Calculations!$O$6,'B. WasteTracking'!J51,'B. WasteTracking'!J51*'B. WasteTracking'!$H51/100),0)</f>
        <v>0</v>
      </c>
      <c r="S25" s="67">
        <f>IF(ISNUMBER('B. WasteTracking'!K51), 'B. WasteTracking'!K51*'B. WasteTracking'!$H51/100,0)</f>
        <v>0</v>
      </c>
      <c r="T25" s="67">
        <f>IF(ISNUMBER('B. WasteTracking'!H51), 'B. WasteTracking'!H51,0)</f>
        <v>0</v>
      </c>
      <c r="V25" s="32"/>
      <c r="W25" s="67" t="s">
        <v>57</v>
      </c>
      <c r="X25" s="13"/>
      <c r="Y25" s="67">
        <v>2034</v>
      </c>
      <c r="AA25" s="4"/>
      <c r="AB25" s="72" t="str">
        <f t="shared" si="5"/>
        <v>Roofing (shingles, asphalt)</v>
      </c>
      <c r="AC25" s="67">
        <f t="shared" si="1"/>
        <v>0</v>
      </c>
      <c r="AD25" s="67">
        <f t="shared" ca="1" si="2"/>
        <v>0</v>
      </c>
      <c r="AE25" s="67">
        <f t="shared" ca="1" si="3"/>
        <v>0</v>
      </c>
      <c r="AF25" s="67">
        <f t="shared" ca="1" si="4"/>
        <v>0</v>
      </c>
      <c r="AG25" s="5"/>
      <c r="AH25" s="5"/>
      <c r="AJ25" t="s">
        <v>120</v>
      </c>
      <c r="AK25" t="s">
        <v>121</v>
      </c>
      <c r="AO25" t="e">
        <f>#REF!</f>
        <v>#REF!</v>
      </c>
      <c r="AP25" t="e">
        <f>SUMIF(#REF!,$AO25,Calculations!AY$11:AY$1512)</f>
        <v>#REF!</v>
      </c>
      <c r="AQ25" t="e">
        <f>SUMIF(#REF!,$AO25,Calculations!AZ$11:AZ$1512)</f>
        <v>#REF!</v>
      </c>
      <c r="AR25" t="e">
        <f>SUMIF(#REF!,$AO25,Calculations!BA$11:BA$1512)</f>
        <v>#REF!</v>
      </c>
      <c r="AS25" t="e">
        <f>SUMIF(#REF!,AO25,#REF!)</f>
        <v>#REF!</v>
      </c>
      <c r="AT25" s="3" t="e">
        <f t="shared" si="0"/>
        <v>#REF!</v>
      </c>
      <c r="AX25" s="4">
        <v>15</v>
      </c>
      <c r="AY25" s="4" t="e">
        <f>IF(#REF!="", "0",#REF! *#REF!/100)</f>
        <v>#REF!</v>
      </c>
      <c r="AZ25" s="4" t="e">
        <f>IF(#REF!="", "0",#REF! *#REF!/100)</f>
        <v>#REF!</v>
      </c>
      <c r="BA25" s="4" t="e">
        <f>IF(#REF!="", "0",#REF! *#REF!/100)</f>
        <v>#REF!</v>
      </c>
      <c r="BB25" s="4" t="e">
        <f>IF(#REF!="", "0",#REF! *#REF!/100)</f>
        <v>#REF!</v>
      </c>
      <c r="BC25" s="4"/>
      <c r="BD25" s="4"/>
    </row>
    <row r="26" spans="1:57" x14ac:dyDescent="0.35">
      <c r="A26" s="66" t="str">
        <f>IF('A. WasteManagementPlan'!B53="","",'A. WasteManagementPlan'!B53)</f>
        <v/>
      </c>
      <c r="B26" s="67" t="str">
        <f>IF('A. WasteManagementPlan'!E53="", "0", IF('A. WasteManagementPlan'!$E$37=Calculations!$A$6,'A. WasteManagementPlan'!E53,'A. WasteManagementPlan'!E53*'A. WasteManagementPlan'!$D53/100))</f>
        <v>0</v>
      </c>
      <c r="C26" s="67" t="str">
        <f>IF('A. WasteManagementPlan'!F53="", "0", IF('A. WasteManagementPlan'!$F$37=Calculations!$A$6,'A. WasteManagementPlan'!F53,'A. WasteManagementPlan'!F53*'A. WasteManagementPlan'!$D53/100))</f>
        <v>0</v>
      </c>
      <c r="D26" s="67" t="str">
        <f>IF('A. WasteManagementPlan'!G53="", "0", 'A. WasteManagementPlan'!G53*'A. WasteManagementPlan'!$D53/100)</f>
        <v>0</v>
      </c>
      <c r="E26" s="4"/>
      <c r="P26" s="14">
        <f>'B. WasteTracking'!G52</f>
        <v>0</v>
      </c>
      <c r="Q26" s="67">
        <f>IF(ISNUMBER('B. WasteTracking'!I52), IF('B. WasteTracking'!$I$38=Calculations!$O$6,'B. WasteTracking'!I52,'B. WasteTracking'!I52*'B. WasteTracking'!$H52/100),0)</f>
        <v>0</v>
      </c>
      <c r="R26" s="67">
        <f>IF(ISNUMBER('B. WasteTracking'!J52), IF('B. WasteTracking'!$J$38=Calculations!$O$6,'B. WasteTracking'!J52,'B. WasteTracking'!J52*'B. WasteTracking'!$H52/100),0)</f>
        <v>0</v>
      </c>
      <c r="S26" s="67">
        <f>IF(ISNUMBER('B. WasteTracking'!K52), 'B. WasteTracking'!K52*'B. WasteTracking'!$H52/100,0)</f>
        <v>0</v>
      </c>
      <c r="T26" s="67">
        <f>IF(ISNUMBER('B. WasteTracking'!H52), 'B. WasteTracking'!H52,0)</f>
        <v>0</v>
      </c>
      <c r="V26" s="33"/>
      <c r="W26" s="67" t="s">
        <v>58</v>
      </c>
      <c r="X26" s="13"/>
      <c r="Y26" s="67">
        <v>2035</v>
      </c>
      <c r="AA26" s="4"/>
      <c r="AB26" s="72" t="str">
        <f t="shared" si="5"/>
        <v>Wood</v>
      </c>
      <c r="AC26" s="67">
        <f t="shared" si="1"/>
        <v>0</v>
      </c>
      <c r="AD26" s="67">
        <f t="shared" ca="1" si="2"/>
        <v>0</v>
      </c>
      <c r="AE26" s="67">
        <f t="shared" ca="1" si="3"/>
        <v>0</v>
      </c>
      <c r="AF26" s="67">
        <f t="shared" ca="1" si="4"/>
        <v>0</v>
      </c>
      <c r="AG26" s="5"/>
      <c r="AH26" s="5"/>
      <c r="AJ26" t="s">
        <v>122</v>
      </c>
      <c r="AK26" t="s">
        <v>123</v>
      </c>
      <c r="AO26" t="e">
        <f>#REF!</f>
        <v>#REF!</v>
      </c>
      <c r="AP26" t="e">
        <f>SUMIF(#REF!,$AO26,Calculations!AY$11:AY$1512)</f>
        <v>#REF!</v>
      </c>
      <c r="AQ26" t="e">
        <f>SUMIF(#REF!,$AO26,Calculations!AZ$11:AZ$1512)</f>
        <v>#REF!</v>
      </c>
      <c r="AR26" t="e">
        <f>SUMIF(#REF!,$AO26,Calculations!BA$11:BA$1512)</f>
        <v>#REF!</v>
      </c>
      <c r="AS26" t="e">
        <f>SUMIF(#REF!,AO26,#REF!)</f>
        <v>#REF!</v>
      </c>
      <c r="AT26" s="3" t="e">
        <f t="shared" si="0"/>
        <v>#REF!</v>
      </c>
      <c r="AX26" s="4">
        <v>16</v>
      </c>
      <c r="AY26" s="4" t="e">
        <f>IF(#REF!="", "0",#REF! *#REF!/100)</f>
        <v>#REF!</v>
      </c>
      <c r="AZ26" s="4" t="e">
        <f>IF(#REF!="", "0",#REF! *#REF!/100)</f>
        <v>#REF!</v>
      </c>
      <c r="BA26" s="4" t="e">
        <f>IF(#REF!="", "0",#REF! *#REF!/100)</f>
        <v>#REF!</v>
      </c>
      <c r="BB26" s="4" t="e">
        <f>IF(#REF!="", "0",#REF! *#REF!/100)</f>
        <v>#REF!</v>
      </c>
      <c r="BC26" s="4"/>
      <c r="BD26" s="4"/>
    </row>
    <row r="27" spans="1:57" x14ac:dyDescent="0.35">
      <c r="A27" s="66" t="str">
        <f>IF('A. WasteManagementPlan'!B54="","",'A. WasteManagementPlan'!B54)</f>
        <v/>
      </c>
      <c r="B27" s="67" t="str">
        <f>IF('A. WasteManagementPlan'!E54="", "0", IF('A. WasteManagementPlan'!$E$37=Calculations!$A$6,'A. WasteManagementPlan'!E54,'A. WasteManagementPlan'!E54*'A. WasteManagementPlan'!$D54/100))</f>
        <v>0</v>
      </c>
      <c r="C27" s="67" t="str">
        <f>IF('A. WasteManagementPlan'!F54="", "0", IF('A. WasteManagementPlan'!$F$37=Calculations!$A$6,'A. WasteManagementPlan'!F54,'A. WasteManagementPlan'!F54*'A. WasteManagementPlan'!$D54/100))</f>
        <v>0</v>
      </c>
      <c r="D27" s="67" t="str">
        <f>IF('A. WasteManagementPlan'!G54="", "0", 'A. WasteManagementPlan'!G54*'A. WasteManagementPlan'!$D54/100)</f>
        <v>0</v>
      </c>
      <c r="E27" s="4"/>
      <c r="P27" s="14">
        <f>'B. WasteTracking'!G53</f>
        <v>0</v>
      </c>
      <c r="Q27" s="67">
        <f>IF(ISNUMBER('B. WasteTracking'!I53), IF('B. WasteTracking'!$I$38=Calculations!$O$6,'B. WasteTracking'!I53,'B. WasteTracking'!I53*'B. WasteTracking'!$H53/100),0)</f>
        <v>0</v>
      </c>
      <c r="R27" s="67">
        <f>IF(ISNUMBER('B. WasteTracking'!J53), IF('B. WasteTracking'!$J$38=Calculations!$O$6,'B. WasteTracking'!J53,'B. WasteTracking'!J53*'B. WasteTracking'!$H53/100),0)</f>
        <v>0</v>
      </c>
      <c r="S27" s="67">
        <f>IF(ISNUMBER('B. WasteTracking'!K53), 'B. WasteTracking'!K53*'B. WasteTracking'!$H53/100,0)</f>
        <v>0</v>
      </c>
      <c r="T27" s="67">
        <f>IF(ISNUMBER('B. WasteTracking'!H53), 'B. WasteTracking'!H53,0)</f>
        <v>0</v>
      </c>
      <c r="V27" s="32"/>
      <c r="W27" s="67" t="s">
        <v>59</v>
      </c>
      <c r="X27" s="13"/>
      <c r="AA27" s="4"/>
      <c r="AB27" s="72" t="s">
        <v>366</v>
      </c>
      <c r="AC27" s="67">
        <f t="shared" si="1"/>
        <v>0</v>
      </c>
      <c r="AD27" s="67">
        <f t="shared" ca="1" si="2"/>
        <v>0</v>
      </c>
      <c r="AE27" s="67">
        <f t="shared" ca="1" si="3"/>
        <v>0</v>
      </c>
      <c r="AF27" s="67">
        <f t="shared" ca="1" si="4"/>
        <v>0</v>
      </c>
      <c r="AG27" s="5"/>
      <c r="AH27" s="5"/>
      <c r="AJ27" t="s">
        <v>124</v>
      </c>
      <c r="AK27" t="s">
        <v>125</v>
      </c>
      <c r="AO27" t="e">
        <f>#REF!</f>
        <v>#REF!</v>
      </c>
      <c r="AP27" t="e">
        <f>SUMIF(#REF!,$AO27,Calculations!AY$11:AY$1512)</f>
        <v>#REF!</v>
      </c>
      <c r="AQ27" t="e">
        <f>SUMIF(#REF!,$AO27,Calculations!AZ$11:AZ$1512)</f>
        <v>#REF!</v>
      </c>
      <c r="AR27" t="e">
        <f>SUMIF(#REF!,$AO27,Calculations!BA$11:BA$1512)</f>
        <v>#REF!</v>
      </c>
      <c r="AS27" t="e">
        <f>SUMIF(#REF!,AO27,#REF!)</f>
        <v>#REF!</v>
      </c>
      <c r="AT27" s="3" t="e">
        <f t="shared" ref="AT27:AT37" si="6">SUM(AP27:AR27)</f>
        <v>#REF!</v>
      </c>
      <c r="AX27" s="4">
        <v>17</v>
      </c>
      <c r="AY27" s="4" t="e">
        <f>IF(#REF!="", "0",#REF! *#REF!/100)</f>
        <v>#REF!</v>
      </c>
      <c r="AZ27" s="4" t="e">
        <f>IF(#REF!="", "0",#REF! *#REF!/100)</f>
        <v>#REF!</v>
      </c>
      <c r="BA27" s="4" t="e">
        <f>IF(#REF!="", "0",#REF! *#REF!/100)</f>
        <v>#REF!</v>
      </c>
      <c r="BB27" s="4" t="e">
        <f>IF(#REF!="", "0",#REF! *#REF!/100)</f>
        <v>#REF!</v>
      </c>
      <c r="BC27" s="4"/>
      <c r="BD27" s="4"/>
    </row>
    <row r="28" spans="1:57" x14ac:dyDescent="0.35">
      <c r="A28" s="66" t="str">
        <f>IF('A. WasteManagementPlan'!B55="","",'A. WasteManagementPlan'!B55)</f>
        <v/>
      </c>
      <c r="B28" s="67" t="str">
        <f>IF('A. WasteManagementPlan'!E55="", "0", IF('A. WasteManagementPlan'!$E$37=Calculations!$A$6,'A. WasteManagementPlan'!E55,'A. WasteManagementPlan'!E55*'A. WasteManagementPlan'!$D55/100))</f>
        <v>0</v>
      </c>
      <c r="C28" s="67" t="str">
        <f>IF('A. WasteManagementPlan'!F55="", "0", IF('A. WasteManagementPlan'!$F$37=Calculations!$A$6,'A. WasteManagementPlan'!F55,'A. WasteManagementPlan'!F55*'A. WasteManagementPlan'!$D55/100))</f>
        <v>0</v>
      </c>
      <c r="D28" s="67" t="str">
        <f>IF('A. WasteManagementPlan'!G55="", "0", 'A. WasteManagementPlan'!G55*'A. WasteManagementPlan'!$D55/100)</f>
        <v>0</v>
      </c>
      <c r="E28" s="4"/>
      <c r="P28" s="14">
        <f>'B. WasteTracking'!G54</f>
        <v>0</v>
      </c>
      <c r="Q28" s="67">
        <f>IF(ISNUMBER('B. WasteTracking'!I54), IF('B. WasteTracking'!$I$38=Calculations!$O$6,'B. WasteTracking'!I54,'B. WasteTracking'!I54*'B. WasteTracking'!$H54/100),0)</f>
        <v>0</v>
      </c>
      <c r="R28" s="67">
        <f>IF(ISNUMBER('B. WasteTracking'!J54), IF('B. WasteTracking'!$J$38=Calculations!$O$6,'B. WasteTracking'!J54,'B. WasteTracking'!J54*'B. WasteTracking'!$H54/100),0)</f>
        <v>0</v>
      </c>
      <c r="S28" s="67">
        <f>IF(ISNUMBER('B. WasteTracking'!K54), 'B. WasteTracking'!K54*'B. WasteTracking'!$H54/100,0)</f>
        <v>0</v>
      </c>
      <c r="T28" s="67">
        <f>IF(ISNUMBER('B. WasteTracking'!H54), 'B. WasteTracking'!H54,0)</f>
        <v>0</v>
      </c>
      <c r="V28" s="33"/>
      <c r="W28" s="67" t="s">
        <v>60</v>
      </c>
      <c r="X28" s="13"/>
      <c r="AA28" s="4"/>
      <c r="AB28" s="72"/>
      <c r="AC28" s="67"/>
      <c r="AD28" s="67"/>
      <c r="AE28" s="67"/>
      <c r="AF28" s="67"/>
      <c r="AG28" s="5"/>
      <c r="AH28" s="5"/>
      <c r="AJ28" t="s">
        <v>126</v>
      </c>
      <c r="AK28" t="s">
        <v>127</v>
      </c>
      <c r="AO28" t="e">
        <f>#REF!</f>
        <v>#REF!</v>
      </c>
      <c r="AP28" t="e">
        <f>SUMIF(#REF!,$AO28,Calculations!AY$11:AY$1512)</f>
        <v>#REF!</v>
      </c>
      <c r="AQ28" t="e">
        <f>SUMIF(#REF!,$AO28,Calculations!AZ$11:AZ$1512)</f>
        <v>#REF!</v>
      </c>
      <c r="AR28" t="e">
        <f>SUMIF(#REF!,$AO28,Calculations!BA$11:BA$1512)</f>
        <v>#REF!</v>
      </c>
      <c r="AS28" t="e">
        <f>SUMIF(#REF!,AO28,#REF!)</f>
        <v>#REF!</v>
      </c>
      <c r="AT28" s="3" t="e">
        <f t="shared" si="6"/>
        <v>#REF!</v>
      </c>
      <c r="AX28" s="4">
        <v>18</v>
      </c>
      <c r="AY28" s="4" t="e">
        <f>IF(#REF!="", "0",#REF! *#REF!/100)</f>
        <v>#REF!</v>
      </c>
      <c r="AZ28" s="4" t="e">
        <f>IF(#REF!="", "0",#REF! *#REF!/100)</f>
        <v>#REF!</v>
      </c>
      <c r="BA28" s="4" t="e">
        <f>IF(#REF!="", "0",#REF! *#REF!/100)</f>
        <v>#REF!</v>
      </c>
      <c r="BB28" s="4" t="e">
        <f>IF(#REF!="", "0",#REF! *#REF!/100)</f>
        <v>#REF!</v>
      </c>
      <c r="BC28" s="4"/>
      <c r="BD28" s="4"/>
    </row>
    <row r="29" spans="1:57" x14ac:dyDescent="0.35">
      <c r="A29" s="66"/>
      <c r="B29" s="67"/>
      <c r="C29" s="67"/>
      <c r="D29" s="67"/>
      <c r="E29" s="4"/>
      <c r="P29" s="14">
        <f>'B. WasteTracking'!G55</f>
        <v>0</v>
      </c>
      <c r="Q29" s="67">
        <f>IF(ISNUMBER('B. WasteTracking'!I55), IF('B. WasteTracking'!$I$38=Calculations!$O$6,'B. WasteTracking'!I55,'B. WasteTracking'!I55*'B. WasteTracking'!$H55/100),0)</f>
        <v>0</v>
      </c>
      <c r="R29" s="67">
        <f>IF(ISNUMBER('B. WasteTracking'!J55), IF('B. WasteTracking'!$J$38=Calculations!$O$6,'B. WasteTracking'!J55,'B. WasteTracking'!J55*'B. WasteTracking'!$H55/100),0)</f>
        <v>0</v>
      </c>
      <c r="S29" s="67">
        <f>IF(ISNUMBER('B. WasteTracking'!K55), 'B. WasteTracking'!K55*'B. WasteTracking'!$H55/100,0)</f>
        <v>0</v>
      </c>
      <c r="T29" s="67">
        <f>IF(ISNUMBER('B. WasteTracking'!H55), 'B. WasteTracking'!H55,0)</f>
        <v>0</v>
      </c>
      <c r="V29" s="32"/>
      <c r="W29" s="67" t="s">
        <v>61</v>
      </c>
      <c r="X29" s="13"/>
      <c r="AA29" s="4"/>
      <c r="AB29" s="72"/>
      <c r="AC29" s="67"/>
      <c r="AD29" s="67"/>
      <c r="AE29" s="67"/>
      <c r="AF29" s="67"/>
      <c r="AG29" s="5"/>
      <c r="AH29" s="5"/>
      <c r="AJ29" t="s">
        <v>128</v>
      </c>
      <c r="AK29" t="s">
        <v>129</v>
      </c>
      <c r="AO29" t="e">
        <f>#REF!</f>
        <v>#REF!</v>
      </c>
      <c r="AP29" t="e">
        <f>SUMIF(#REF!,$AO29,Calculations!AY$11:AY$1512)</f>
        <v>#REF!</v>
      </c>
      <c r="AQ29" t="e">
        <f>SUMIF(#REF!,$AO29,Calculations!AZ$11:AZ$1512)</f>
        <v>#REF!</v>
      </c>
      <c r="AR29" t="e">
        <f>SUMIF(#REF!,$AO29,Calculations!BA$11:BA$1512)</f>
        <v>#REF!</v>
      </c>
      <c r="AS29" t="e">
        <f>SUMIF(#REF!,AO29,#REF!)</f>
        <v>#REF!</v>
      </c>
      <c r="AT29" s="3" t="e">
        <f t="shared" si="6"/>
        <v>#REF!</v>
      </c>
      <c r="AX29" s="4">
        <v>19</v>
      </c>
      <c r="AY29" s="4" t="e">
        <f>IF(#REF!="", "0",#REF! *#REF!/100)</f>
        <v>#REF!</v>
      </c>
      <c r="AZ29" s="4" t="e">
        <f>IF(#REF!="", "0",#REF! *#REF!/100)</f>
        <v>#REF!</v>
      </c>
      <c r="BA29" s="4" t="e">
        <f>IF(#REF!="", "0",#REF! *#REF!/100)</f>
        <v>#REF!</v>
      </c>
      <c r="BB29" s="4" t="e">
        <f>IF(#REF!="", "0",#REF! *#REF!/100)</f>
        <v>#REF!</v>
      </c>
      <c r="BC29" s="4"/>
      <c r="BD29" s="4"/>
      <c r="BE29" s="4"/>
    </row>
    <row r="30" spans="1:57" x14ac:dyDescent="0.35">
      <c r="A30" s="66"/>
      <c r="B30" s="67"/>
      <c r="C30" s="67"/>
      <c r="D30" s="67"/>
      <c r="E30" s="4"/>
      <c r="P30" s="14">
        <f>'B. WasteTracking'!G56</f>
        <v>0</v>
      </c>
      <c r="Q30" s="67">
        <f>IF(ISNUMBER('B. WasteTracking'!I56), IF('B. WasteTracking'!$I$38=Calculations!$O$6,'B. WasteTracking'!I56,'B. WasteTracking'!I56*'B. WasteTracking'!$H56/100),0)</f>
        <v>0</v>
      </c>
      <c r="R30" s="67">
        <f>IF(ISNUMBER('B. WasteTracking'!J56), IF('B. WasteTracking'!$J$38=Calculations!$O$6,'B. WasteTracking'!J56,'B. WasteTracking'!J56*'B. WasteTracking'!$H56/100),0)</f>
        <v>0</v>
      </c>
      <c r="S30" s="67">
        <f>IF(ISNUMBER('B. WasteTracking'!K56), 'B. WasteTracking'!K56*'B. WasteTracking'!$H56/100,0)</f>
        <v>0</v>
      </c>
      <c r="T30" s="67">
        <f>IF(ISNUMBER('B. WasteTracking'!H56), 'B. WasteTracking'!H56,0)</f>
        <v>0</v>
      </c>
      <c r="V30" s="33"/>
      <c r="W30" s="67" t="s">
        <v>62</v>
      </c>
      <c r="X30" s="13"/>
      <c r="AA30" s="4"/>
      <c r="AB30" s="72"/>
      <c r="AC30" s="67"/>
      <c r="AD30" s="67"/>
      <c r="AE30" s="67"/>
      <c r="AF30" s="67"/>
      <c r="AG30" s="5"/>
      <c r="AH30" s="5"/>
      <c r="AJ30" t="s">
        <v>130</v>
      </c>
      <c r="AK30" t="s">
        <v>131</v>
      </c>
      <c r="AO30" t="e">
        <f>#REF!</f>
        <v>#REF!</v>
      </c>
      <c r="AP30" t="e">
        <f>SUMIF(#REF!,$AO30,Calculations!AY$11:AY$1512)</f>
        <v>#REF!</v>
      </c>
      <c r="AQ30" t="e">
        <f>SUMIF(#REF!,$AO30,Calculations!AZ$11:AZ$1512)</f>
        <v>#REF!</v>
      </c>
      <c r="AR30" t="e">
        <f>SUMIF(#REF!,$AO30,Calculations!BA$11:BA$1512)</f>
        <v>#REF!</v>
      </c>
      <c r="AS30" t="e">
        <f>SUMIF(#REF!,AO30,#REF!)</f>
        <v>#REF!</v>
      </c>
      <c r="AT30" s="3" t="e">
        <f t="shared" si="6"/>
        <v>#REF!</v>
      </c>
      <c r="AX30" s="4">
        <v>20</v>
      </c>
      <c r="AY30" s="4" t="e">
        <f>IF(#REF!="", "0",#REF! *#REF!/100)</f>
        <v>#REF!</v>
      </c>
      <c r="AZ30" s="4" t="e">
        <f>IF(#REF!="", "0",#REF! *#REF!/100)</f>
        <v>#REF!</v>
      </c>
      <c r="BA30" s="4" t="e">
        <f>IF(#REF!="", "0",#REF! *#REF!/100)</f>
        <v>#REF!</v>
      </c>
      <c r="BB30" s="4" t="e">
        <f>IF(#REF!="", "0",#REF! *#REF!/100)</f>
        <v>#REF!</v>
      </c>
      <c r="BC30" s="4"/>
      <c r="BD30" s="4"/>
      <c r="BE30" s="4"/>
    </row>
    <row r="31" spans="1:57" x14ac:dyDescent="0.35">
      <c r="A31" s="66"/>
      <c r="B31" s="67"/>
      <c r="C31" s="67"/>
      <c r="D31" s="67"/>
      <c r="E31" s="4"/>
      <c r="P31" s="14">
        <f>'B. WasteTracking'!G57</f>
        <v>0</v>
      </c>
      <c r="Q31" s="67">
        <f>IF(ISNUMBER('B. WasteTracking'!I57), IF('B. WasteTracking'!$I$38=Calculations!$O$6,'B. WasteTracking'!I57,'B. WasteTracking'!I57*'B. WasteTracking'!$H57/100),0)</f>
        <v>0</v>
      </c>
      <c r="R31" s="67">
        <f>IF(ISNUMBER('B. WasteTracking'!J57), IF('B. WasteTracking'!$J$38=Calculations!$O$6,'B. WasteTracking'!J57,'B. WasteTracking'!J57*'B. WasteTracking'!$H57/100),0)</f>
        <v>0</v>
      </c>
      <c r="S31" s="67">
        <f>IF(ISNUMBER('B. WasteTracking'!K57), 'B. WasteTracking'!K57*'B. WasteTracking'!$H57/100,0)</f>
        <v>0</v>
      </c>
      <c r="T31" s="67">
        <f>IF(ISNUMBER('B. WasteTracking'!H57), 'B. WasteTracking'!H57,0)</f>
        <v>0</v>
      </c>
      <c r="V31" s="32"/>
      <c r="W31" s="67" t="s">
        <v>63</v>
      </c>
      <c r="X31" s="13"/>
      <c r="AA31" s="4"/>
      <c r="AB31" s="72"/>
      <c r="AC31" s="67"/>
      <c r="AD31" s="67"/>
      <c r="AE31" s="67"/>
      <c r="AF31" s="67"/>
      <c r="AG31" s="5"/>
      <c r="AH31" s="5"/>
      <c r="AJ31" t="s">
        <v>132</v>
      </c>
      <c r="AK31" t="s">
        <v>133</v>
      </c>
      <c r="AO31" t="e">
        <f>#REF!</f>
        <v>#REF!</v>
      </c>
      <c r="AP31" t="e">
        <f>SUMIF(#REF!,$AO31,Calculations!AY$11:AY$1512)</f>
        <v>#REF!</v>
      </c>
      <c r="AQ31" t="e">
        <f>SUMIF(#REF!,$AO31,Calculations!AZ$11:AZ$1512)</f>
        <v>#REF!</v>
      </c>
      <c r="AR31" t="e">
        <f>SUMIF(#REF!,$AO31,Calculations!BA$11:BA$1512)</f>
        <v>#REF!</v>
      </c>
      <c r="AS31" t="e">
        <f>SUMIF(#REF!,AO31,#REF!)</f>
        <v>#REF!</v>
      </c>
      <c r="AT31" s="3" t="e">
        <f t="shared" si="6"/>
        <v>#REF!</v>
      </c>
      <c r="AX31" s="4">
        <v>21</v>
      </c>
      <c r="AY31" s="4" t="e">
        <f>IF(#REF!="", "0",#REF! *#REF!/100)</f>
        <v>#REF!</v>
      </c>
      <c r="AZ31" s="4" t="e">
        <f>IF(#REF!="", "0",#REF! *#REF!/100)</f>
        <v>#REF!</v>
      </c>
      <c r="BA31" s="4" t="e">
        <f>IF(#REF!="", "0",#REF! *#REF!/100)</f>
        <v>#REF!</v>
      </c>
      <c r="BB31" s="4" t="e">
        <f>IF(#REF!="", "0",#REF! *#REF!/100)</f>
        <v>#REF!</v>
      </c>
      <c r="BC31" s="4"/>
      <c r="BD31" s="4"/>
      <c r="BE31" s="4"/>
    </row>
    <row r="32" spans="1:57" x14ac:dyDescent="0.35">
      <c r="A32" s="66"/>
      <c r="B32" s="67"/>
      <c r="C32" s="67"/>
      <c r="D32" s="67"/>
      <c r="E32" s="4"/>
      <c r="P32" s="14">
        <f>'B. WasteTracking'!G58</f>
        <v>0</v>
      </c>
      <c r="Q32" s="67">
        <f>IF(ISNUMBER('B. WasteTracking'!I58), IF('B. WasteTracking'!$I$38=Calculations!$O$6,'B. WasteTracking'!I58,'B. WasteTracking'!I58*'B. WasteTracking'!$H58/100),0)</f>
        <v>0</v>
      </c>
      <c r="R32" s="67">
        <f>IF(ISNUMBER('B. WasteTracking'!J58), IF('B. WasteTracking'!$J$38=Calculations!$O$6,'B. WasteTracking'!J58,'B. WasteTracking'!J58*'B. WasteTracking'!$H58/100),0)</f>
        <v>0</v>
      </c>
      <c r="S32" s="67">
        <f>IF(ISNUMBER('B. WasteTracking'!K58), 'B. WasteTracking'!K58*'B. WasteTracking'!$H58/100,0)</f>
        <v>0</v>
      </c>
      <c r="T32" s="67">
        <f>IF(ISNUMBER('B. WasteTracking'!H58), 'B. WasteTracking'!H58,0)</f>
        <v>0</v>
      </c>
      <c r="V32" s="33"/>
      <c r="W32" s="67" t="s">
        <v>64</v>
      </c>
      <c r="X32" s="13"/>
      <c r="AA32" s="4"/>
      <c r="AB32" s="72"/>
      <c r="AC32" s="67"/>
      <c r="AD32" s="67"/>
      <c r="AE32" s="67"/>
      <c r="AF32" s="67"/>
      <c r="AG32" s="5"/>
      <c r="AH32" s="5"/>
      <c r="AJ32" t="s">
        <v>134</v>
      </c>
      <c r="AK32" t="s">
        <v>135</v>
      </c>
      <c r="AO32" t="e">
        <f>IF(#REF!="","",#REF!)</f>
        <v>#REF!</v>
      </c>
      <c r="AP32" t="e">
        <f>SUMIF(#REF!,$AO32,Calculations!AY$11:AY$1512)</f>
        <v>#REF!</v>
      </c>
      <c r="AQ32" t="e">
        <f>SUMIF(#REF!,$AO32,Calculations!AZ$11:AZ$1512)</f>
        <v>#REF!</v>
      </c>
      <c r="AR32" t="e">
        <f>SUMIF(#REF!,$AO32,Calculations!BA$11:BA$1512)</f>
        <v>#REF!</v>
      </c>
      <c r="AS32" t="e">
        <f>SUMIF(#REF!,AO32,#REF!)</f>
        <v>#REF!</v>
      </c>
      <c r="AT32" s="3" t="e">
        <f t="shared" si="6"/>
        <v>#REF!</v>
      </c>
      <c r="AX32" s="4">
        <v>22</v>
      </c>
      <c r="AY32" s="4" t="e">
        <f>IF(#REF!="", "0",#REF! *#REF!/100)</f>
        <v>#REF!</v>
      </c>
      <c r="AZ32" s="4" t="e">
        <f>IF(#REF!="", "0",#REF! *#REF!/100)</f>
        <v>#REF!</v>
      </c>
      <c r="BA32" s="4" t="e">
        <f>IF(#REF!="", "0",#REF! *#REF!/100)</f>
        <v>#REF!</v>
      </c>
      <c r="BB32" s="4" t="e">
        <f>IF(#REF!="", "0",#REF! *#REF!/100)</f>
        <v>#REF!</v>
      </c>
      <c r="BC32" s="4"/>
      <c r="BD32" s="4"/>
      <c r="BE32" s="4"/>
    </row>
    <row r="33" spans="1:57" x14ac:dyDescent="0.35">
      <c r="A33" s="66"/>
      <c r="B33" s="67"/>
      <c r="C33" s="67"/>
      <c r="D33" s="67"/>
      <c r="E33" s="4"/>
      <c r="P33" s="14">
        <f>'B. WasteTracking'!G59</f>
        <v>0</v>
      </c>
      <c r="Q33" s="67">
        <f>IF(ISNUMBER('B. WasteTracking'!I59), IF('B. WasteTracking'!$I$38=Calculations!$O$6,'B. WasteTracking'!I59,'B. WasteTracking'!I59*'B. WasteTracking'!$H59/100),0)</f>
        <v>0</v>
      </c>
      <c r="R33" s="67">
        <f>IF(ISNUMBER('B. WasteTracking'!J59), IF('B. WasteTracking'!$J$38=Calculations!$O$6,'B. WasteTracking'!J59,'B. WasteTracking'!J59*'B. WasteTracking'!$H59/100),0)</f>
        <v>0</v>
      </c>
      <c r="S33" s="67">
        <f>IF(ISNUMBER('B. WasteTracking'!K59), 'B. WasteTracking'!K59*'B. WasteTracking'!$H59/100,0)</f>
        <v>0</v>
      </c>
      <c r="T33" s="67">
        <f>IF(ISNUMBER('B. WasteTracking'!H59), 'B. WasteTracking'!H59,0)</f>
        <v>0</v>
      </c>
      <c r="V33" s="32"/>
      <c r="W33" s="67" t="s">
        <v>65</v>
      </c>
      <c r="X33" s="13"/>
      <c r="AA33" s="4"/>
      <c r="AB33" s="72"/>
      <c r="AC33" s="67"/>
      <c r="AD33" s="67"/>
      <c r="AE33" s="67"/>
      <c r="AF33" s="67"/>
      <c r="AG33" s="5"/>
      <c r="AH33" s="5"/>
      <c r="AJ33" t="s">
        <v>136</v>
      </c>
      <c r="AK33" t="s">
        <v>137</v>
      </c>
      <c r="AO33" t="e">
        <f>IF(#REF!="","",#REF!)</f>
        <v>#REF!</v>
      </c>
      <c r="AP33" t="e">
        <f>SUMIF(#REF!,$AO33,Calculations!AY$11:AY$1512)</f>
        <v>#REF!</v>
      </c>
      <c r="AQ33" t="e">
        <f>SUMIF(#REF!,$AO33,Calculations!AZ$11:AZ$1512)</f>
        <v>#REF!</v>
      </c>
      <c r="AR33" t="e">
        <f>SUMIF(#REF!,$AO33,Calculations!BA$11:BA$1512)</f>
        <v>#REF!</v>
      </c>
      <c r="AS33" t="e">
        <f>SUMIF(#REF!,AO33,#REF!)</f>
        <v>#REF!</v>
      </c>
      <c r="AT33" s="3" t="e">
        <f t="shared" si="6"/>
        <v>#REF!</v>
      </c>
      <c r="AX33" s="4">
        <v>23</v>
      </c>
      <c r="AY33" s="4" t="e">
        <f>IF(#REF!="", "0",#REF! *#REF!/100)</f>
        <v>#REF!</v>
      </c>
      <c r="AZ33" s="4" t="e">
        <f>IF(#REF!="", "0",#REF! *#REF!/100)</f>
        <v>#REF!</v>
      </c>
      <c r="BA33" s="4" t="e">
        <f>IF(#REF!="", "0",#REF! *#REF!/100)</f>
        <v>#REF!</v>
      </c>
      <c r="BB33" s="4" t="e">
        <f>IF(#REF!="", "0",#REF! *#REF!/100)</f>
        <v>#REF!</v>
      </c>
      <c r="BC33" s="4"/>
      <c r="BD33" s="4"/>
      <c r="BE33" s="4"/>
    </row>
    <row r="34" spans="1:57" x14ac:dyDescent="0.35">
      <c r="A34" s="66"/>
      <c r="B34" s="67"/>
      <c r="C34" s="67"/>
      <c r="D34" s="67"/>
      <c r="E34" s="4"/>
      <c r="P34" s="14">
        <f>'B. WasteTracking'!G60</f>
        <v>0</v>
      </c>
      <c r="Q34" s="67">
        <f>IF(ISNUMBER('B. WasteTracking'!I60), IF('B. WasteTracking'!$I$38=Calculations!$O$6,'B. WasteTracking'!I60,'B. WasteTracking'!I60*'B. WasteTracking'!$H60/100),0)</f>
        <v>0</v>
      </c>
      <c r="R34" s="67">
        <f>IF(ISNUMBER('B. WasteTracking'!J60), IF('B. WasteTracking'!$J$38=Calculations!$O$6,'B. WasteTracking'!J60,'B. WasteTracking'!J60*'B. WasteTracking'!$H60/100),0)</f>
        <v>0</v>
      </c>
      <c r="S34" s="67">
        <f>IF(ISNUMBER('B. WasteTracking'!K60), 'B. WasteTracking'!K60*'B. WasteTracking'!$H60/100,0)</f>
        <v>0</v>
      </c>
      <c r="T34" s="67">
        <f>IF(ISNUMBER('B. WasteTracking'!H60), 'B. WasteTracking'!H60,0)</f>
        <v>0</v>
      </c>
      <c r="V34" s="33"/>
      <c r="W34" s="67" t="s">
        <v>66</v>
      </c>
      <c r="X34" s="13"/>
      <c r="AA34" s="4"/>
      <c r="AB34" s="72"/>
      <c r="AC34" s="67"/>
      <c r="AD34" s="67"/>
      <c r="AE34" s="67"/>
      <c r="AF34" s="67"/>
      <c r="AG34" s="5"/>
      <c r="AH34" s="5"/>
      <c r="AJ34" t="s">
        <v>138</v>
      </c>
      <c r="AK34" t="s">
        <v>139</v>
      </c>
      <c r="AO34" t="e">
        <f>IF(#REF!="","",#REF!)</f>
        <v>#REF!</v>
      </c>
      <c r="AP34" t="e">
        <f>SUMIF(#REF!,$AO34,Calculations!AY$11:AY$1512)</f>
        <v>#REF!</v>
      </c>
      <c r="AQ34" t="e">
        <f>SUMIF(#REF!,$AO34,Calculations!AZ$11:AZ$1512)</f>
        <v>#REF!</v>
      </c>
      <c r="AR34" t="e">
        <f>SUMIF(#REF!,$AO34,Calculations!BA$11:BA$1512)</f>
        <v>#REF!</v>
      </c>
      <c r="AS34" t="e">
        <f>SUMIF(#REF!,AO34,#REF!)</f>
        <v>#REF!</v>
      </c>
      <c r="AT34" s="3" t="e">
        <f t="shared" si="6"/>
        <v>#REF!</v>
      </c>
      <c r="AX34" s="4">
        <v>24</v>
      </c>
      <c r="AY34" s="4" t="e">
        <f>IF(#REF!="", "0",#REF! *#REF!/100)</f>
        <v>#REF!</v>
      </c>
      <c r="AZ34" s="4" t="e">
        <f>IF(#REF!="", "0",#REF! *#REF!/100)</f>
        <v>#REF!</v>
      </c>
      <c r="BA34" s="4" t="e">
        <f>IF(#REF!="", "0",#REF! *#REF!/100)</f>
        <v>#REF!</v>
      </c>
      <c r="BB34" s="4" t="e">
        <f>IF(#REF!="", "0",#REF! *#REF!/100)</f>
        <v>#REF!</v>
      </c>
      <c r="BC34" s="4"/>
      <c r="BD34" s="4"/>
      <c r="BE34" s="4"/>
    </row>
    <row r="35" spans="1:57" x14ac:dyDescent="0.35">
      <c r="A35" s="66"/>
      <c r="B35" s="67"/>
      <c r="C35" s="67"/>
      <c r="D35" s="67"/>
      <c r="E35" s="4"/>
      <c r="P35" s="14">
        <f>'B. WasteTracking'!G61</f>
        <v>0</v>
      </c>
      <c r="Q35" s="67">
        <f>IF(ISNUMBER('B. WasteTracking'!I61), IF('B. WasteTracking'!$I$38=Calculations!$O$6,'B. WasteTracking'!I61,'B. WasteTracking'!I61*'B. WasteTracking'!$H61/100),0)</f>
        <v>0</v>
      </c>
      <c r="R35" s="67">
        <f>IF(ISNUMBER('B. WasteTracking'!J61), IF('B. WasteTracking'!$J$38=Calculations!$O$6,'B. WasteTracking'!J61,'B. WasteTracking'!J61*'B. WasteTracking'!$H61/100),0)</f>
        <v>0</v>
      </c>
      <c r="S35" s="67">
        <f>IF(ISNUMBER('B. WasteTracking'!K61), 'B. WasteTracking'!K61*'B. WasteTracking'!$H61/100,0)</f>
        <v>0</v>
      </c>
      <c r="T35" s="67">
        <f>IF(ISNUMBER('B. WasteTracking'!H61), 'B. WasteTracking'!H61,0)</f>
        <v>0</v>
      </c>
      <c r="V35" s="32"/>
      <c r="W35" s="67" t="s">
        <v>67</v>
      </c>
      <c r="X35" s="13"/>
      <c r="AA35" s="4"/>
      <c r="AB35" s="72"/>
      <c r="AC35" s="67"/>
      <c r="AD35" s="67"/>
      <c r="AE35" s="67"/>
      <c r="AF35" s="67"/>
      <c r="AG35" s="5"/>
      <c r="AH35" s="5"/>
      <c r="AJ35" t="s">
        <v>140</v>
      </c>
      <c r="AK35" t="s">
        <v>141</v>
      </c>
      <c r="AO35" t="e">
        <f>IF(#REF!="","",#REF!)</f>
        <v>#REF!</v>
      </c>
      <c r="AP35" t="e">
        <f>SUMIF(#REF!,$AO35,Calculations!AY$11:AY$1512)</f>
        <v>#REF!</v>
      </c>
      <c r="AQ35" t="e">
        <f>SUMIF(#REF!,$AO35,Calculations!AZ$11:AZ$1512)</f>
        <v>#REF!</v>
      </c>
      <c r="AR35" t="e">
        <f>SUMIF(#REF!,$AO35,Calculations!BA$11:BA$1512)</f>
        <v>#REF!</v>
      </c>
      <c r="AS35" t="e">
        <f>SUMIF(#REF!,AO35,#REF!)</f>
        <v>#REF!</v>
      </c>
      <c r="AT35" s="3" t="e">
        <f t="shared" si="6"/>
        <v>#REF!</v>
      </c>
      <c r="AX35" s="4">
        <v>25</v>
      </c>
      <c r="AY35" s="4" t="e">
        <f>IF(#REF!="", "0",#REF! *#REF!/100)</f>
        <v>#REF!</v>
      </c>
      <c r="AZ35" s="4" t="e">
        <f>IF(#REF!="", "0",#REF! *#REF!/100)</f>
        <v>#REF!</v>
      </c>
      <c r="BA35" s="4" t="e">
        <f>IF(#REF!="", "0",#REF! *#REF!/100)</f>
        <v>#REF!</v>
      </c>
      <c r="BB35" s="4" t="e">
        <f>IF(#REF!="", "0",#REF! *#REF!/100)</f>
        <v>#REF!</v>
      </c>
      <c r="BC35" s="4"/>
      <c r="BD35" s="4"/>
      <c r="BE35" s="4"/>
    </row>
    <row r="36" spans="1:57" x14ac:dyDescent="0.35">
      <c r="A36" s="63"/>
      <c r="B36" s="63"/>
      <c r="C36" s="63"/>
      <c r="D36" s="63"/>
      <c r="E36" s="4"/>
      <c r="P36" s="14">
        <f>'B. WasteTracking'!G62</f>
        <v>0</v>
      </c>
      <c r="Q36" s="67">
        <f>IF(ISNUMBER('B. WasteTracking'!I62), IF('B. WasteTracking'!$I$38=Calculations!$O$6,'B. WasteTracking'!I62,'B. WasteTracking'!I62*'B. WasteTracking'!$H62/100),0)</f>
        <v>0</v>
      </c>
      <c r="R36" s="67">
        <f>IF(ISNUMBER('B. WasteTracking'!J62), IF('B. WasteTracking'!$J$38=Calculations!$O$6,'B. WasteTracking'!J62,'B. WasteTracking'!J62*'B. WasteTracking'!$H62/100),0)</f>
        <v>0</v>
      </c>
      <c r="S36" s="67">
        <f>IF(ISNUMBER('B. WasteTracking'!K62), 'B. WasteTracking'!K62*'B. WasteTracking'!$H62/100,0)</f>
        <v>0</v>
      </c>
      <c r="T36" s="67">
        <f>IF(ISNUMBER('B. WasteTracking'!H62), 'B. WasteTracking'!H62,0)</f>
        <v>0</v>
      </c>
      <c r="V36" s="33"/>
      <c r="W36" s="67" t="s">
        <v>68</v>
      </c>
      <c r="X36" s="13"/>
      <c r="AA36" s="4"/>
      <c r="AB36" s="72"/>
      <c r="AC36" s="67"/>
      <c r="AD36" s="67"/>
      <c r="AE36" s="67"/>
      <c r="AF36" s="67"/>
      <c r="AG36" s="5"/>
      <c r="AH36" s="5"/>
      <c r="AJ36" t="s">
        <v>142</v>
      </c>
      <c r="AK36" t="s">
        <v>143</v>
      </c>
      <c r="AO36" t="e">
        <f>IF(#REF!="","",#REF!)</f>
        <v>#REF!</v>
      </c>
      <c r="AP36" t="e">
        <f>SUMIF(#REF!,$AO36,Calculations!AY$11:AY$1512)</f>
        <v>#REF!</v>
      </c>
      <c r="AQ36" t="e">
        <f>SUMIF(#REF!,$AO36,Calculations!AZ$11:AZ$1512)</f>
        <v>#REF!</v>
      </c>
      <c r="AR36" t="e">
        <f>SUMIF(#REF!,$AO36,Calculations!BA$11:BA$1512)</f>
        <v>#REF!</v>
      </c>
      <c r="AS36" t="e">
        <f>SUMIF(#REF!,AO36,#REF!)</f>
        <v>#REF!</v>
      </c>
      <c r="AT36" s="3" t="e">
        <f t="shared" si="6"/>
        <v>#REF!</v>
      </c>
      <c r="AX36" s="4">
        <v>26</v>
      </c>
      <c r="AY36" s="4" t="e">
        <f>IF(#REF!="", "0",#REF! *#REF!/100)</f>
        <v>#REF!</v>
      </c>
      <c r="AZ36" s="4" t="e">
        <f>IF(#REF!="", "0",#REF! *#REF!/100)</f>
        <v>#REF!</v>
      </c>
      <c r="BA36" s="4" t="e">
        <f>IF(#REF!="", "0",#REF! *#REF!/100)</f>
        <v>#REF!</v>
      </c>
      <c r="BB36" s="4" t="e">
        <f>IF(#REF!="", "0",#REF! *#REF!/100)</f>
        <v>#REF!</v>
      </c>
      <c r="BC36" s="4"/>
      <c r="BD36" s="4"/>
      <c r="BE36" s="4"/>
    </row>
    <row r="37" spans="1:57" x14ac:dyDescent="0.35">
      <c r="E37" s="4"/>
      <c r="P37" s="14">
        <f>'B. WasteTracking'!G63</f>
        <v>0</v>
      </c>
      <c r="Q37" s="67">
        <f>IF(ISNUMBER('B. WasteTracking'!I63), IF('B. WasteTracking'!$I$38=Calculations!$O$6,'B. WasteTracking'!I63,'B. WasteTracking'!I63*'B. WasteTracking'!$H63/100),0)</f>
        <v>0</v>
      </c>
      <c r="R37" s="67">
        <f>IF(ISNUMBER('B. WasteTracking'!J63), IF('B. WasteTracking'!$J$38=Calculations!$O$6,'B. WasteTracking'!J63,'B. WasteTracking'!J63*'B. WasteTracking'!$H63/100),0)</f>
        <v>0</v>
      </c>
      <c r="S37" s="67">
        <f>IF(ISNUMBER('B. WasteTracking'!K63), 'B. WasteTracking'!K63*'B. WasteTracking'!$H63/100,0)</f>
        <v>0</v>
      </c>
      <c r="T37" s="67">
        <f>IF(ISNUMBER('B. WasteTracking'!H63), 'B. WasteTracking'!H63,0)</f>
        <v>0</v>
      </c>
      <c r="V37" s="32"/>
      <c r="W37" s="67" t="s">
        <v>69</v>
      </c>
      <c r="X37" s="13"/>
      <c r="AA37" s="4"/>
      <c r="AB37" s="72"/>
      <c r="AC37" s="67"/>
      <c r="AD37" s="67"/>
      <c r="AE37" s="67"/>
      <c r="AF37" s="67"/>
      <c r="AG37" s="5"/>
      <c r="AH37" s="5"/>
      <c r="AJ37" t="s">
        <v>144</v>
      </c>
      <c r="AK37" t="s">
        <v>145</v>
      </c>
      <c r="AO37" t="e">
        <f>IF(#REF!="","",#REF!)</f>
        <v>#REF!</v>
      </c>
      <c r="AP37" t="e">
        <f>SUMIF(#REF!,$AO37,Calculations!AY$11:AY$1512)</f>
        <v>#REF!</v>
      </c>
      <c r="AQ37" t="e">
        <f>SUMIF(#REF!,$AO37,Calculations!AZ$11:AZ$1512)</f>
        <v>#REF!</v>
      </c>
      <c r="AR37" t="e">
        <f>SUMIF(#REF!,$AO37,Calculations!BA$11:BA$1512)</f>
        <v>#REF!</v>
      </c>
      <c r="AS37" t="e">
        <f>SUMIF(#REF!,AO37,#REF!)</f>
        <v>#REF!</v>
      </c>
      <c r="AT37" s="3" t="e">
        <f t="shared" si="6"/>
        <v>#REF!</v>
      </c>
      <c r="AX37" s="4">
        <v>27</v>
      </c>
      <c r="AY37" s="4" t="e">
        <f>IF(#REF!="", "0",#REF! *#REF!/100)</f>
        <v>#REF!</v>
      </c>
      <c r="AZ37" s="4" t="e">
        <f>IF(#REF!="", "0",#REF! *#REF!/100)</f>
        <v>#REF!</v>
      </c>
      <c r="BA37" s="4" t="e">
        <f>IF(#REF!="", "0",#REF! *#REF!/100)</f>
        <v>#REF!</v>
      </c>
      <c r="BB37" s="4" t="e">
        <f>IF(#REF!="", "0",#REF! *#REF!/100)</f>
        <v>#REF!</v>
      </c>
    </row>
    <row r="38" spans="1:57" x14ac:dyDescent="0.35">
      <c r="E38" s="4"/>
      <c r="P38" s="14">
        <f>'B. WasteTracking'!G64</f>
        <v>0</v>
      </c>
      <c r="Q38" s="67">
        <f>IF(ISNUMBER('B. WasteTracking'!I64), IF('B. WasteTracking'!$I$38=Calculations!$O$6,'B. WasteTracking'!I64,'B. WasteTracking'!I64*'B. WasteTracking'!$H64/100),0)</f>
        <v>0</v>
      </c>
      <c r="R38" s="67">
        <f>IF(ISNUMBER('B. WasteTracking'!J64), IF('B. WasteTracking'!$J$38=Calculations!$O$6,'B. WasteTracking'!J64,'B. WasteTracking'!J64*'B. WasteTracking'!$H64/100),0)</f>
        <v>0</v>
      </c>
      <c r="S38" s="67">
        <f>IF(ISNUMBER('B. WasteTracking'!K64), 'B. WasteTracking'!K64*'B. WasteTracking'!$H64/100,0)</f>
        <v>0</v>
      </c>
      <c r="T38" s="67">
        <f>IF(ISNUMBER('B. WasteTracking'!H64), 'B. WasteTracking'!H64,0)</f>
        <v>0</v>
      </c>
      <c r="V38" s="33"/>
      <c r="W38" s="67" t="s">
        <v>70</v>
      </c>
      <c r="X38" s="13"/>
      <c r="AA38" s="4"/>
      <c r="AB38" s="72"/>
      <c r="AC38" s="67"/>
      <c r="AD38" s="67"/>
      <c r="AE38" s="67"/>
      <c r="AF38" s="67"/>
      <c r="AG38" s="5"/>
      <c r="AH38" s="5"/>
      <c r="AJ38" t="s">
        <v>146</v>
      </c>
      <c r="AK38" t="s">
        <v>147</v>
      </c>
      <c r="AX38" s="4">
        <v>28</v>
      </c>
      <c r="AY38" s="4" t="e">
        <f>IF(#REF!="", "0",#REF! *#REF!/100)</f>
        <v>#REF!</v>
      </c>
      <c r="AZ38" s="4" t="e">
        <f>IF(#REF!="", "0",#REF! *#REF!/100)</f>
        <v>#REF!</v>
      </c>
      <c r="BA38" s="4" t="e">
        <f>IF(#REF!="", "0",#REF! *#REF!/100)</f>
        <v>#REF!</v>
      </c>
      <c r="BB38" s="4" t="e">
        <f>IF(#REF!="", "0",#REF! *#REF!/100)</f>
        <v>#REF!</v>
      </c>
    </row>
    <row r="39" spans="1:57" x14ac:dyDescent="0.35">
      <c r="E39" s="4"/>
      <c r="P39" s="14">
        <f>'B. WasteTracking'!G65</f>
        <v>0</v>
      </c>
      <c r="Q39" s="67">
        <f>IF(ISNUMBER('B. WasteTracking'!I65), IF('B. WasteTracking'!$I$38=Calculations!$O$6,'B. WasteTracking'!I65,'B. WasteTracking'!I65*'B. WasteTracking'!$H65/100),0)</f>
        <v>0</v>
      </c>
      <c r="R39" s="67">
        <f>IF(ISNUMBER('B. WasteTracking'!J65), IF('B. WasteTracking'!$J$38=Calculations!$O$6,'B. WasteTracking'!J65,'B. WasteTracking'!J65*'B. WasteTracking'!$H65/100),0)</f>
        <v>0</v>
      </c>
      <c r="S39" s="67">
        <f>IF(ISNUMBER('B. WasteTracking'!K65), 'B. WasteTracking'!K65*'B. WasteTracking'!$H65/100,0)</f>
        <v>0</v>
      </c>
      <c r="T39" s="67">
        <f>IF(ISNUMBER('B. WasteTracking'!H65), 'B. WasteTracking'!H65,0)</f>
        <v>0</v>
      </c>
      <c r="V39" s="32"/>
      <c r="W39" s="67" t="s">
        <v>71</v>
      </c>
      <c r="X39" s="13"/>
      <c r="AA39" s="4"/>
      <c r="AB39" s="72"/>
      <c r="AC39" s="67"/>
      <c r="AD39" s="67"/>
      <c r="AE39" s="67"/>
      <c r="AF39" s="67"/>
      <c r="AG39" s="5"/>
      <c r="AH39" s="5"/>
      <c r="AJ39" t="s">
        <v>148</v>
      </c>
      <c r="AK39" t="s">
        <v>149</v>
      </c>
      <c r="AX39" s="4">
        <v>29</v>
      </c>
      <c r="AY39" s="4" t="e">
        <f>IF(#REF!="", "0",#REF! *#REF!/100)</f>
        <v>#REF!</v>
      </c>
      <c r="AZ39" s="4" t="e">
        <f>IF(#REF!="", "0",#REF! *#REF!/100)</f>
        <v>#REF!</v>
      </c>
      <c r="BA39" s="4" t="e">
        <f>IF(#REF!="", "0",#REF! *#REF!/100)</f>
        <v>#REF!</v>
      </c>
      <c r="BB39" s="4" t="e">
        <f>IF(#REF!="", "0",#REF! *#REF!/100)</f>
        <v>#REF!</v>
      </c>
    </row>
    <row r="40" spans="1:57" ht="18" customHeight="1" x14ac:dyDescent="0.35">
      <c r="E40" s="4"/>
      <c r="P40" s="14">
        <f>'B. WasteTracking'!G66</f>
        <v>0</v>
      </c>
      <c r="Q40" s="67">
        <f>IF(ISNUMBER('B. WasteTracking'!I66), IF('B. WasteTracking'!$I$38=Calculations!$O$6,'B. WasteTracking'!I66,'B. WasteTracking'!I66*'B. WasteTracking'!$H66/100),0)</f>
        <v>0</v>
      </c>
      <c r="R40" s="67">
        <f>IF(ISNUMBER('B. WasteTracking'!J66), IF('B. WasteTracking'!$J$38=Calculations!$O$6,'B. WasteTracking'!J66,'B. WasteTracking'!J66*'B. WasteTracking'!$H66/100),0)</f>
        <v>0</v>
      </c>
      <c r="S40" s="67">
        <f>IF(ISNUMBER('B. WasteTracking'!K66), 'B. WasteTracking'!K66*'B. WasteTracking'!$H66/100,0)</f>
        <v>0</v>
      </c>
      <c r="T40" s="67">
        <f>IF(ISNUMBER('B. WasteTracking'!H66), 'B. WasteTracking'!H66,0)</f>
        <v>0</v>
      </c>
      <c r="V40" s="33"/>
      <c r="W40" s="67" t="s">
        <v>72</v>
      </c>
      <c r="X40" s="13"/>
      <c r="AA40" s="4"/>
      <c r="AB40" s="180" t="s">
        <v>320</v>
      </c>
      <c r="AC40" s="180"/>
      <c r="AD40" s="180"/>
      <c r="AE40" s="181"/>
      <c r="AF40" s="733" t="s">
        <v>319</v>
      </c>
      <c r="AG40" s="733"/>
      <c r="AH40" s="733"/>
      <c r="AI40" s="733"/>
      <c r="AJ40" t="s">
        <v>150</v>
      </c>
      <c r="AK40" t="s">
        <v>151</v>
      </c>
      <c r="AX40" s="4">
        <v>30</v>
      </c>
      <c r="AY40" s="4" t="e">
        <f>IF(#REF!="", "0",#REF! *#REF!/100)</f>
        <v>#REF!</v>
      </c>
      <c r="AZ40" s="4" t="e">
        <f>IF(#REF!="", "0",#REF! *#REF!/100)</f>
        <v>#REF!</v>
      </c>
      <c r="BA40" s="4" t="e">
        <f>IF(#REF!="", "0",#REF! *#REF!/100)</f>
        <v>#REF!</v>
      </c>
      <c r="BB40" s="4" t="e">
        <f>IF(#REF!="", "0",#REF! *#REF!/100)</f>
        <v>#REF!</v>
      </c>
    </row>
    <row r="41" spans="1:57" ht="27.5" x14ac:dyDescent="0.45">
      <c r="E41" s="4"/>
      <c r="P41" s="14">
        <f>'B. WasteTracking'!G67</f>
        <v>0</v>
      </c>
      <c r="Q41" s="67">
        <f>IF(ISNUMBER('B. WasteTracking'!I67), IF('B. WasteTracking'!$I$38=Calculations!$O$6,'B. WasteTracking'!I67,'B. WasteTracking'!I67*'B. WasteTracking'!$H67/100),0)</f>
        <v>0</v>
      </c>
      <c r="R41" s="67">
        <f>IF(ISNUMBER('B. WasteTracking'!J67), IF('B. WasteTracking'!$J$38=Calculations!$O$6,'B. WasteTracking'!J67,'B. WasteTracking'!J67*'B. WasteTracking'!$H67/100),0)</f>
        <v>0</v>
      </c>
      <c r="S41" s="67">
        <f>IF(ISNUMBER('B. WasteTracking'!K67), 'B. WasteTracking'!K67*'B. WasteTracking'!$H67/100,0)</f>
        <v>0</v>
      </c>
      <c r="T41" s="67">
        <f>IF(ISNUMBER('B. WasteTracking'!H67), 'B. WasteTracking'!H67,0)</f>
        <v>0</v>
      </c>
      <c r="V41" s="32"/>
      <c r="W41" s="67" t="s">
        <v>73</v>
      </c>
      <c r="X41" s="13"/>
      <c r="AA41" s="323" t="s">
        <v>392</v>
      </c>
      <c r="AB41" s="323"/>
      <c r="AC41" s="248" t="s">
        <v>390</v>
      </c>
      <c r="AD41" s="129" t="str">
        <f>IFERROR(IF('C. WasteDiversionReport'!G14=Calculations!Z7,(('C. WasteDiversionReport'!B32*1000)/'C. WasteDiversionReport'!$I$14),(('C. WasteDiversionReport'!B32*1000)/('C. WasteDiversionReport'!$I$14*0.092903))),"")</f>
        <v/>
      </c>
      <c r="AE41" s="5"/>
      <c r="AF41" s="123"/>
      <c r="AG41" s="124" t="s">
        <v>305</v>
      </c>
      <c r="AH41" s="125" t="s">
        <v>306</v>
      </c>
      <c r="AI41" s="125" t="s">
        <v>87</v>
      </c>
      <c r="AJ41" t="s">
        <v>152</v>
      </c>
      <c r="AK41" t="s">
        <v>153</v>
      </c>
      <c r="AX41" s="4">
        <v>31</v>
      </c>
      <c r="AY41" s="4" t="e">
        <f>IF(#REF!="", "0",#REF! *#REF!/100)</f>
        <v>#REF!</v>
      </c>
      <c r="AZ41" s="4" t="e">
        <f>IF(#REF!="", "0",#REF! *#REF!/100)</f>
        <v>#REF!</v>
      </c>
      <c r="BA41" s="4" t="e">
        <f>IF(#REF!="", "0",#REF! *#REF!/100)</f>
        <v>#REF!</v>
      </c>
      <c r="BB41" s="4" t="e">
        <f>IF(#REF!="", "0",#REF! *#REF!/100)</f>
        <v>#REF!</v>
      </c>
    </row>
    <row r="42" spans="1:57" x14ac:dyDescent="0.35">
      <c r="E42" s="4"/>
      <c r="P42" s="14">
        <f>'B. WasteTracking'!G68</f>
        <v>0</v>
      </c>
      <c r="Q42" s="67">
        <f>IF(ISNUMBER('B. WasteTracking'!I68), IF('B. WasteTracking'!$I$38=Calculations!$O$6,'B. WasteTracking'!I68,'B. WasteTracking'!I68*'B. WasteTracking'!$H68/100),0)</f>
        <v>0</v>
      </c>
      <c r="R42" s="67">
        <f>IF(ISNUMBER('B. WasteTracking'!J68), IF('B. WasteTracking'!$J$38=Calculations!$O$6,'B. WasteTracking'!J68,'B. WasteTracking'!J68*'B. WasteTracking'!$H68/100),0)</f>
        <v>0</v>
      </c>
      <c r="S42" s="67">
        <f>IF(ISNUMBER('B. WasteTracking'!K68), 'B. WasteTracking'!K68*'B. WasteTracking'!$H68/100,0)</f>
        <v>0</v>
      </c>
      <c r="T42" s="67">
        <f>IF(ISNUMBER('B. WasteTracking'!H68), 'B. WasteTracking'!H68,0)</f>
        <v>0</v>
      </c>
      <c r="V42" s="33"/>
      <c r="W42" s="9"/>
      <c r="X42" s="9"/>
      <c r="AB42" s="4"/>
      <c r="AC42" s="248" t="s">
        <v>391</v>
      </c>
      <c r="AD42" s="129" t="str">
        <f>IFERROR(IF('A. WasteManagementPlan'!G24=Z7,IF('A. WasteManagementPlan'!D37=Calculations!AA3,(('A. WasteManagementPlan'!D57*1000)/'A. WasteManagementPlan'!I24),'A. WasteManagementPlan'!D57/'A. WasteManagementPlan'!I24),IF('A. WasteManagementPlan'!D37=Calculations!AA3,(('A. WasteManagementPlan'!D57*1000)/('A. WasteManagementPlan'!I24*0.092903)),'A. WasteManagementPlan'!D57/('A. WasteManagementPlan'!I24*0.092903))),"")</f>
        <v/>
      </c>
      <c r="AE42" s="5"/>
      <c r="AF42" s="248" t="s">
        <v>304</v>
      </c>
      <c r="AG42" s="182">
        <v>25.701714188587204</v>
      </c>
      <c r="AH42" s="183">
        <v>47.1</v>
      </c>
      <c r="AI42" s="128"/>
      <c r="AJ42" t="s">
        <v>154</v>
      </c>
      <c r="AK42" t="s">
        <v>155</v>
      </c>
      <c r="AX42" s="4">
        <v>32</v>
      </c>
      <c r="AY42" s="4" t="e">
        <f>IF(#REF!="", "0",#REF! *#REF!/100)</f>
        <v>#REF!</v>
      </c>
      <c r="AZ42" s="4" t="e">
        <f>IF(#REF!="", "0",#REF! *#REF!/100)</f>
        <v>#REF!</v>
      </c>
      <c r="BA42" s="4" t="e">
        <f>IF(#REF!="", "0",#REF! *#REF!/100)</f>
        <v>#REF!</v>
      </c>
      <c r="BB42" s="4" t="e">
        <f>IF(#REF!="", "0",#REF! *#REF!/100)</f>
        <v>#REF!</v>
      </c>
    </row>
    <row r="43" spans="1:57" x14ac:dyDescent="0.35">
      <c r="M43">
        <f>79+35</f>
        <v>114</v>
      </c>
      <c r="P43" s="14" t="str">
        <f>'B. WasteTracking'!G69</f>
        <v>Type of  Materials</v>
      </c>
      <c r="Q43" s="67">
        <f>IF(ISNUMBER('B. WasteTracking'!I69), IF('B. WasteTracking'!$I$38=Calculations!$O$6,'B. WasteTracking'!I69,'B. WasteTracking'!I69*'B. WasteTracking'!$H69/100),0)</f>
        <v>0</v>
      </c>
      <c r="R43" s="67">
        <f>IF(ISNUMBER('B. WasteTracking'!J69), IF('B. WasteTracking'!$J$38=Calculations!$O$6,'B. WasteTracking'!J69,'B. WasteTracking'!J69*'B. WasteTracking'!$H69/100),0)</f>
        <v>0</v>
      </c>
      <c r="S43" s="67">
        <f>IF(ISNUMBER('B. WasteTracking'!K69), 'B. WasteTracking'!K69*'B. WasteTracking'!$H69/100,0)</f>
        <v>0</v>
      </c>
      <c r="T43" s="67">
        <f>IF(ISNUMBER('B. WasteTracking'!H69), 'B. WasteTracking'!H69,0)</f>
        <v>0</v>
      </c>
      <c r="V43" s="32"/>
      <c r="W43" s="9"/>
      <c r="X43" s="9"/>
      <c r="AB43" s="4"/>
      <c r="AC43" s="248" t="s">
        <v>404</v>
      </c>
      <c r="AD43" s="129" t="str">
        <f>IF('C. WasteDiversionReport'!$C$14=Calculations!$AB$8,Calculations!AI42,IF('C. WasteDiversionReport'!$C$14=Calculations!$AB$9,AG42,IF('C. WasteDiversionReport'!$C$14=Calculations!$AB$10,AH42,"")))</f>
        <v/>
      </c>
      <c r="AE43" s="5"/>
      <c r="AF43" s="248" t="s">
        <v>311</v>
      </c>
      <c r="AG43" s="183">
        <v>20.044579498348906</v>
      </c>
      <c r="AH43" s="183">
        <v>21.682242990654206</v>
      </c>
      <c r="AI43" s="128"/>
      <c r="AJ43" t="s">
        <v>156</v>
      </c>
      <c r="AK43" t="s">
        <v>157</v>
      </c>
      <c r="AX43" s="4">
        <v>33</v>
      </c>
      <c r="AY43" s="4" t="e">
        <f>IF(#REF!="", "0",#REF! *#REF!/100)</f>
        <v>#REF!</v>
      </c>
      <c r="AZ43" s="4" t="e">
        <f>IF(#REF!="", "0",#REF! *#REF!/100)</f>
        <v>#REF!</v>
      </c>
      <c r="BA43" s="4" t="e">
        <f>IF(#REF!="", "0",#REF! *#REF!/100)</f>
        <v>#REF!</v>
      </c>
      <c r="BB43" s="4" t="e">
        <f>IF(#REF!="", "0",#REF! *#REF!/100)</f>
        <v>#REF!</v>
      </c>
    </row>
    <row r="44" spans="1:57" x14ac:dyDescent="0.35">
      <c r="A44" s="5"/>
      <c r="B44" s="4"/>
      <c r="C44" s="4"/>
      <c r="D44" s="4"/>
      <c r="P44" s="14">
        <f>'B. WasteTracking'!G70</f>
        <v>0</v>
      </c>
      <c r="Q44" s="67">
        <f>IF(ISNUMBER('B. WasteTracking'!I70), IF('B. WasteTracking'!$I$38=Calculations!$O$6,'B. WasteTracking'!I70,'B. WasteTracking'!I70*'B. WasteTracking'!$H70/100),0)</f>
        <v>0</v>
      </c>
      <c r="R44" s="67">
        <f>IF(ISNUMBER('B. WasteTracking'!J70), IF('B. WasteTracking'!$J$38=Calculations!$O$6,'B. WasteTracking'!J70,'B. WasteTracking'!J70*'B. WasteTracking'!$H70/100),0)</f>
        <v>0</v>
      </c>
      <c r="S44" s="67">
        <f>IF(ISNUMBER('B. WasteTracking'!K70), 'B. WasteTracking'!K70*'B. WasteTracking'!$H70/100,0)</f>
        <v>0</v>
      </c>
      <c r="T44" s="67">
        <f>IF(ISNUMBER('B. WasteTracking'!H70), 'B. WasteTracking'!H70,0)</f>
        <v>0</v>
      </c>
      <c r="V44" s="33"/>
      <c r="W44" s="9"/>
      <c r="X44" s="9"/>
      <c r="AB44" s="4"/>
      <c r="AC44" s="126" t="s">
        <v>394</v>
      </c>
      <c r="AD44" s="129" t="str">
        <f>IF('C. WasteDiversionReport'!$C$14=Calculations!$AB$8,Calculations!AI43,IF('C. WasteDiversionReport'!$C$14=Calculations!$AB$9,AG43,IF('C. WasteDiversionReport'!$C$14=Calculations!$AB$10,AH43,"")))</f>
        <v/>
      </c>
      <c r="AE44" s="5"/>
      <c r="AF44" s="249" t="s">
        <v>309</v>
      </c>
      <c r="AG44" s="130">
        <v>51.7</v>
      </c>
      <c r="AH44" s="130">
        <v>39</v>
      </c>
      <c r="AI44" s="131">
        <v>764</v>
      </c>
      <c r="AJ44" t="s">
        <v>158</v>
      </c>
      <c r="AK44" t="s">
        <v>159</v>
      </c>
      <c r="AX44" s="4">
        <v>34</v>
      </c>
      <c r="AY44" s="4" t="e">
        <f>IF(#REF!="", "0",#REF! *#REF!/100)</f>
        <v>#REF!</v>
      </c>
      <c r="AZ44" s="4" t="e">
        <f>IF(#REF!="", "0",#REF! *#REF!/100)</f>
        <v>#REF!</v>
      </c>
      <c r="BA44" s="4" t="e">
        <f>IF(#REF!="", "0",#REF! *#REF!/100)</f>
        <v>#REF!</v>
      </c>
      <c r="BB44" s="4" t="e">
        <f>IF(#REF!="", "0",#REF! *#REF!/100)</f>
        <v>#REF!</v>
      </c>
    </row>
    <row r="45" spans="1:57" x14ac:dyDescent="0.35">
      <c r="A45" s="5"/>
      <c r="B45" s="4"/>
      <c r="C45" s="4"/>
      <c r="D45" s="4"/>
      <c r="P45" s="14" t="str">
        <f>'B. WasteTracking'!G71</f>
        <v>(Select from drop down list)</v>
      </c>
      <c r="Q45" s="67">
        <f>IF(ISNUMBER('B. WasteTracking'!I71), IF('B. WasteTracking'!$I$38=Calculations!$O$6,'B. WasteTracking'!I71,'B. WasteTracking'!I71*'B. WasteTracking'!$H71/100),0)</f>
        <v>0</v>
      </c>
      <c r="R45" s="67">
        <f>IF(ISNUMBER('B. WasteTracking'!J71), IF('B. WasteTracking'!$J$38=Calculations!$O$6,'B. WasteTracking'!J71,'B. WasteTracking'!J71*'B. WasteTracking'!$H71/100),0)</f>
        <v>0</v>
      </c>
      <c r="S45" s="67">
        <f>IF(ISNUMBER('B. WasteTracking'!K71), 'B. WasteTracking'!K71*'B. WasteTracking'!$H71/100,0)</f>
        <v>0</v>
      </c>
      <c r="T45" s="67">
        <f>IF(ISNUMBER('B. WasteTracking'!H71), 'B. WasteTracking'!H71,0)</f>
        <v>0</v>
      </c>
      <c r="V45" s="33"/>
      <c r="W45" s="9"/>
      <c r="X45" s="9"/>
      <c r="AB45" s="4"/>
      <c r="AC45" s="249" t="s">
        <v>403</v>
      </c>
      <c r="AD45" s="129" t="str">
        <f>IF('C. WasteDiversionReport'!$C$14=Calculations!$AB$8,Calculations!AI44,IF('C. WasteDiversionReport'!$C$14=Calculations!$AB$9,AG44,IF('C. WasteDiversionReport'!$C$14=Calculations!$AB$10,AH44,"")))</f>
        <v/>
      </c>
      <c r="AE45" s="5"/>
      <c r="AF45" s="459"/>
      <c r="AG45" s="460"/>
      <c r="AH45" s="460"/>
      <c r="AI45" s="461"/>
      <c r="AX45" s="4"/>
      <c r="AY45" s="4"/>
      <c r="AZ45" s="4"/>
      <c r="BB45" s="4"/>
    </row>
    <row r="46" spans="1:57" x14ac:dyDescent="0.35">
      <c r="A46" s="5"/>
      <c r="B46" s="4"/>
      <c r="C46" s="4"/>
      <c r="D46" s="4"/>
      <c r="P46" s="14">
        <f>'B. WasteTracking'!G72</f>
        <v>0</v>
      </c>
      <c r="Q46" s="67">
        <f>IF(ISNUMBER('B. WasteTracking'!I72), IF('B. WasteTracking'!$I$38=Calculations!$O$6,'B. WasteTracking'!I72,'B. WasteTracking'!I72*'B. WasteTracking'!$H72/100),0)</f>
        <v>0</v>
      </c>
      <c r="R46" s="67">
        <f>IF(ISNUMBER('B. WasteTracking'!J72), IF('B. WasteTracking'!$J$38=Calculations!$O$6,'B. WasteTracking'!J72,'B. WasteTracking'!J72*'B. WasteTracking'!$H72/100),0)</f>
        <v>0</v>
      </c>
      <c r="S46" s="67">
        <f>IF(ISNUMBER('B. WasteTracking'!K72), 'B. WasteTracking'!K72*'B. WasteTracking'!$H72/100,0)</f>
        <v>0</v>
      </c>
      <c r="T46" s="67">
        <f>IF(ISNUMBER('B. WasteTracking'!H72), 'B. WasteTracking'!H72,0)</f>
        <v>0</v>
      </c>
      <c r="V46" s="32"/>
      <c r="W46" s="9"/>
      <c r="X46" s="9"/>
      <c r="AA46" s="4"/>
      <c r="AB46" s="4"/>
      <c r="AE46" s="5"/>
      <c r="AJ46" t="s">
        <v>160</v>
      </c>
      <c r="AK46" t="s">
        <v>161</v>
      </c>
      <c r="AX46" s="4">
        <v>35</v>
      </c>
      <c r="AY46" s="4" t="e">
        <f>IF(#REF!="", "0",#REF! *#REF!/100)</f>
        <v>#REF!</v>
      </c>
      <c r="AZ46" s="4" t="e">
        <f>IF(#REF!="", "0",#REF! *#REF!/100)</f>
        <v>#REF!</v>
      </c>
      <c r="BA46" s="4" t="e">
        <f>IF(#REF!="", "0",#REF! *#REF!/100)</f>
        <v>#REF!</v>
      </c>
      <c r="BB46" s="4" t="e">
        <f>IF(#REF!="", "0",#REF! *#REF!/100)</f>
        <v>#REF!</v>
      </c>
    </row>
    <row r="47" spans="1:57" ht="27.5" x14ac:dyDescent="0.45">
      <c r="A47" s="5"/>
      <c r="B47" s="4"/>
      <c r="C47" s="4"/>
      <c r="D47" s="4"/>
      <c r="E47" s="4"/>
      <c r="P47" s="14">
        <f>'B. WasteTracking'!G73</f>
        <v>0</v>
      </c>
      <c r="Q47" s="67">
        <f>IF(ISNUMBER('B. WasteTracking'!I73), IF('B. WasteTracking'!$I$38=Calculations!$O$6,'B. WasteTracking'!I73,'B. WasteTracking'!I73*'B. WasteTracking'!$H73/100),0)</f>
        <v>0</v>
      </c>
      <c r="R47" s="67">
        <f>IF(ISNUMBER('B. WasteTracking'!J73), IF('B. WasteTracking'!$J$38=Calculations!$O$6,'B. WasteTracking'!J73,'B. WasteTracking'!J73*'B. WasteTracking'!$H73/100),0)</f>
        <v>0</v>
      </c>
      <c r="S47" s="67">
        <f>IF(ISNUMBER('B. WasteTracking'!K73), 'B. WasteTracking'!K73*'B. WasteTracking'!$H73/100,0)</f>
        <v>0</v>
      </c>
      <c r="T47" s="67">
        <f>IF(ISNUMBER('B. WasteTracking'!H73), 'B. WasteTracking'!H73,0)</f>
        <v>0</v>
      </c>
      <c r="V47" s="33"/>
      <c r="W47" s="9"/>
      <c r="X47" s="9"/>
      <c r="AA47" s="323" t="s">
        <v>393</v>
      </c>
      <c r="AB47" s="323"/>
      <c r="AC47" s="248" t="s">
        <v>390</v>
      </c>
      <c r="AD47" s="129" t="str">
        <f>IFERROR('C. WasteDiversionReport'!$B$32*1000/('C. WasteDiversionReport'!H12/1000),"")</f>
        <v/>
      </c>
      <c r="AE47" s="5"/>
      <c r="AF47" s="123"/>
      <c r="AG47" s="124" t="s">
        <v>305</v>
      </c>
      <c r="AH47" s="125" t="s">
        <v>306</v>
      </c>
      <c r="AI47" s="125" t="s">
        <v>87</v>
      </c>
      <c r="AJ47" t="s">
        <v>162</v>
      </c>
      <c r="AK47" t="s">
        <v>163</v>
      </c>
      <c r="AX47" s="4">
        <v>36</v>
      </c>
      <c r="AY47" s="4" t="e">
        <f>IF(#REF!="", "0",#REF! *#REF!/100)</f>
        <v>#REF!</v>
      </c>
      <c r="AZ47" s="4" t="e">
        <f>IF(#REF!="", "0",#REF! *#REF!/100)</f>
        <v>#REF!</v>
      </c>
      <c r="BA47" s="4" t="e">
        <f>IF(#REF!="", "0",#REF! *#REF!/100)</f>
        <v>#REF!</v>
      </c>
      <c r="BB47" s="4" t="e">
        <f>IF(#REF!="", "0",#REF! *#REF!/100)</f>
        <v>#REF!</v>
      </c>
    </row>
    <row r="48" spans="1:57" x14ac:dyDescent="0.35">
      <c r="A48" s="5"/>
      <c r="B48" s="4"/>
      <c r="C48" s="4"/>
      <c r="D48" s="4"/>
      <c r="E48" s="4"/>
      <c r="P48" s="14">
        <f>'B. WasteTracking'!G74</f>
        <v>0</v>
      </c>
      <c r="Q48" s="67">
        <f>IF(ISNUMBER('B. WasteTracking'!I74), IF('B. WasteTracking'!$I$38=Calculations!$O$6,'B. WasteTracking'!I74,'B. WasteTracking'!I74*'B. WasteTracking'!$H74/100),0)</f>
        <v>0</v>
      </c>
      <c r="R48" s="67">
        <f>IF(ISNUMBER('B. WasteTracking'!J74), IF('B. WasteTracking'!$J$38=Calculations!$O$6,'B. WasteTracking'!J74,'B. WasteTracking'!J74*'B. WasteTracking'!$H74/100),0)</f>
        <v>0</v>
      </c>
      <c r="S48" s="67">
        <f>IF(ISNUMBER('B. WasteTracking'!K74), 'B. WasteTracking'!K74*'B. WasteTracking'!$H74/100,0)</f>
        <v>0</v>
      </c>
      <c r="T48" s="67">
        <f>IF(ISNUMBER('B. WasteTracking'!H74), 'B. WasteTracking'!H74,0)</f>
        <v>0</v>
      </c>
      <c r="V48" s="32"/>
      <c r="W48" s="9"/>
      <c r="X48" s="9"/>
      <c r="AA48" s="4"/>
      <c r="AB48" s="4"/>
      <c r="AC48" s="248" t="s">
        <v>391</v>
      </c>
      <c r="AD48" s="129" t="str">
        <f>IFERROR(IF('A. WasteManagementPlan'!D37=Calculations!AA3,(('A. WasteManagementPlan'!D57*1000)/('A. WasteManagementPlan'!H22/1000)),'A. WasteManagementPlan'!D57/('A. WasteManagementPlan'!H22/1000)),"")</f>
        <v/>
      </c>
      <c r="AE48" s="5"/>
      <c r="AF48" s="126" t="s">
        <v>310</v>
      </c>
      <c r="AG48" s="555">
        <v>7.5778864462209308</v>
      </c>
      <c r="AH48" s="556">
        <v>42.419724529576705</v>
      </c>
      <c r="AI48" s="127"/>
      <c r="AJ48" t="s">
        <v>164</v>
      </c>
      <c r="AK48" t="s">
        <v>165</v>
      </c>
      <c r="AX48" s="4">
        <v>37</v>
      </c>
      <c r="AY48" s="4" t="e">
        <f>IF(#REF!="", "0",#REF! *#REF!/100)</f>
        <v>#REF!</v>
      </c>
      <c r="AZ48" s="4" t="e">
        <f>IF(#REF!="", "0",#REF! *#REF!/100)</f>
        <v>#REF!</v>
      </c>
      <c r="BA48" s="4" t="e">
        <f>IF(#REF!="", "0",#REF! *#REF!/100)</f>
        <v>#REF!</v>
      </c>
      <c r="BB48" s="4" t="e">
        <f>IF(#REF!="", "0",#REF! *#REF!/100)</f>
        <v>#REF!</v>
      </c>
    </row>
    <row r="49" spans="1:54" x14ac:dyDescent="0.35">
      <c r="A49" s="5"/>
      <c r="B49" s="4"/>
      <c r="C49" s="4"/>
      <c r="D49" s="4"/>
      <c r="E49" s="4"/>
      <c r="P49" s="14">
        <f>'B. WasteTracking'!G75</f>
        <v>0</v>
      </c>
      <c r="Q49" s="67">
        <f>IF(ISNUMBER('B. WasteTracking'!I75), IF('B. WasteTracking'!$I$38=Calculations!$O$6,'B. WasteTracking'!I75,'B. WasteTracking'!I75*'B. WasteTracking'!$H75/100),0)</f>
        <v>0</v>
      </c>
      <c r="R49" s="67">
        <f>IF(ISNUMBER('B. WasteTracking'!J75), IF('B. WasteTracking'!$J$38=Calculations!$O$6,'B. WasteTracking'!J75,'B. WasteTracking'!J75*'B. WasteTracking'!$H75/100),0)</f>
        <v>0</v>
      </c>
      <c r="S49" s="67">
        <f>IF(ISNUMBER('B. WasteTracking'!K75), 'B. WasteTracking'!K75*'B. WasteTracking'!$H75/100,0)</f>
        <v>0</v>
      </c>
      <c r="T49" s="67">
        <f>IF(ISNUMBER('B. WasteTracking'!H75), 'B. WasteTracking'!H75,0)</f>
        <v>0</v>
      </c>
      <c r="V49" s="33"/>
      <c r="W49" s="9"/>
      <c r="X49" s="9"/>
      <c r="AA49" s="4"/>
      <c r="AB49" s="4"/>
      <c r="AC49" s="126" t="s">
        <v>304</v>
      </c>
      <c r="AD49" s="129" t="str">
        <f>IF('C. WasteDiversionReport'!$C$14=Calculations!$AB$8,Calculations!AI48,IF('C. WasteDiversionReport'!$C$14=Calculations!$AB$9,AG48,IF('C. WasteDiversionReport'!$C$14=Calculations!$AB$10,AH48,"")))</f>
        <v/>
      </c>
      <c r="AE49" s="5"/>
      <c r="AF49" s="126" t="s">
        <v>311</v>
      </c>
      <c r="AG49" s="556">
        <v>6.2403197674418607</v>
      </c>
      <c r="AH49" s="556">
        <v>30.06451612903226</v>
      </c>
      <c r="AI49" s="127"/>
      <c r="AJ49" t="s">
        <v>166</v>
      </c>
      <c r="AK49" t="s">
        <v>167</v>
      </c>
      <c r="AX49" s="4">
        <v>38</v>
      </c>
      <c r="AY49" s="4" t="e">
        <f>IF(#REF!="", "0",#REF! *#REF!/100)</f>
        <v>#REF!</v>
      </c>
      <c r="AZ49" s="4" t="e">
        <f>IF(#REF!="", "0",#REF! *#REF!/100)</f>
        <v>#REF!</v>
      </c>
      <c r="BA49" s="4" t="e">
        <f>IF(#REF!="", "0",#REF! *#REF!/100)</f>
        <v>#REF!</v>
      </c>
      <c r="BB49" s="4" t="e">
        <f>IF(#REF!="", "0",#REF! *#REF!/100)</f>
        <v>#REF!</v>
      </c>
    </row>
    <row r="50" spans="1:54" x14ac:dyDescent="0.35">
      <c r="A50" s="5"/>
      <c r="B50" s="4"/>
      <c r="C50" s="4"/>
      <c r="D50" s="4"/>
      <c r="E50" s="4"/>
      <c r="P50" s="14">
        <f>'B. WasteTracking'!G76</f>
        <v>0</v>
      </c>
      <c r="Q50" s="67">
        <f>IF(ISNUMBER('B. WasteTracking'!I76), IF('B. WasteTracking'!$I$38=Calculations!$O$6,'B. WasteTracking'!I76,'B. WasteTracking'!I76*'B. WasteTracking'!$H76/100),0)</f>
        <v>0</v>
      </c>
      <c r="R50" s="67">
        <f>IF(ISNUMBER('B. WasteTracking'!J76), IF('B. WasteTracking'!$J$38=Calculations!$O$6,'B. WasteTracking'!J76,'B. WasteTracking'!J76*'B. WasteTracking'!$H76/100),0)</f>
        <v>0</v>
      </c>
      <c r="S50" s="67">
        <f>IF(ISNUMBER('B. WasteTracking'!K76), 'B. WasteTracking'!K76*'B. WasteTracking'!$H76/100,0)</f>
        <v>0</v>
      </c>
      <c r="T50" s="67">
        <f>IF(ISNUMBER('B. WasteTracking'!H76), 'B. WasteTracking'!H76,0)</f>
        <v>0</v>
      </c>
      <c r="V50" s="33"/>
      <c r="W50" s="9"/>
      <c r="X50" s="9"/>
      <c r="AA50" s="4"/>
      <c r="AB50" s="4"/>
      <c r="AC50" s="126" t="s">
        <v>394</v>
      </c>
      <c r="AD50" s="129" t="str">
        <f>IF('C. WasteDiversionReport'!$C$14=Calculations!$AB$8,Calculations!AI49,IF('C. WasteDiversionReport'!$C$14=Calculations!$AB$9,AG49,IF('C. WasteDiversionReport'!$C$14=Calculations!$AB$10,AH49,"")))</f>
        <v/>
      </c>
      <c r="AE50" s="5"/>
      <c r="AF50" s="462"/>
      <c r="AG50" s="463"/>
      <c r="AH50" s="463"/>
      <c r="AI50" s="464"/>
      <c r="AX50" s="4"/>
      <c r="AY50" s="4"/>
      <c r="AZ50" s="4"/>
      <c r="BB50" s="4"/>
    </row>
    <row r="51" spans="1:54" x14ac:dyDescent="0.35">
      <c r="A51" s="5"/>
      <c r="B51" s="4"/>
      <c r="C51" s="4"/>
      <c r="D51" s="4"/>
      <c r="E51" s="4"/>
      <c r="P51" s="14">
        <f>'B. WasteTracking'!G77</f>
        <v>0</v>
      </c>
      <c r="Q51" s="67">
        <f>IF(ISNUMBER('B. WasteTracking'!I77), IF('B. WasteTracking'!$I$38=Calculations!$O$6,'B. WasteTracking'!I77,'B. WasteTracking'!I77*'B. WasteTracking'!$H77/100),0)</f>
        <v>0</v>
      </c>
      <c r="R51" s="67">
        <f>IF(ISNUMBER('B. WasteTracking'!J77), IF('B. WasteTracking'!$J$38=Calculations!$O$6,'B. WasteTracking'!J77,'B. WasteTracking'!J77*'B. WasteTracking'!$H77/100),0)</f>
        <v>0</v>
      </c>
      <c r="S51" s="67">
        <f>IF(ISNUMBER('B. WasteTracking'!K77), 'B. WasteTracking'!K77*'B. WasteTracking'!$H77/100,0)</f>
        <v>0</v>
      </c>
      <c r="T51" s="67">
        <f>IF(ISNUMBER('B. WasteTracking'!H77), 'B. WasteTracking'!H77,0)</f>
        <v>0</v>
      </c>
      <c r="V51" s="32"/>
      <c r="W51" s="9"/>
      <c r="X51" s="9"/>
      <c r="AA51" s="4"/>
      <c r="AB51" s="4"/>
      <c r="AE51" s="5"/>
      <c r="AF51" s="5"/>
      <c r="AG51" s="5"/>
      <c r="AH51" s="5"/>
      <c r="AJ51" t="s">
        <v>168</v>
      </c>
      <c r="AK51" t="s">
        <v>169</v>
      </c>
      <c r="AX51" s="4">
        <v>39</v>
      </c>
      <c r="AY51" s="4" t="e">
        <f>IF(#REF!="", "0",#REF! *#REF!/100)</f>
        <v>#REF!</v>
      </c>
      <c r="AZ51" s="4" t="e">
        <f>IF(#REF!="", "0",#REF! *#REF!/100)</f>
        <v>#REF!</v>
      </c>
      <c r="BA51" s="4" t="e">
        <f>IF(#REF!="", "0",#REF! *#REF!/100)</f>
        <v>#REF!</v>
      </c>
      <c r="BB51" s="4" t="e">
        <f>IF(#REF!="", "0",#REF! *#REF!/100)</f>
        <v>#REF!</v>
      </c>
    </row>
    <row r="52" spans="1:54" x14ac:dyDescent="0.35">
      <c r="A52" s="5"/>
      <c r="B52" s="4"/>
      <c r="C52" s="4"/>
      <c r="D52" s="4"/>
      <c r="E52" s="4"/>
      <c r="P52" s="14">
        <f>'B. WasteTracking'!G78</f>
        <v>0</v>
      </c>
      <c r="Q52" s="67">
        <f>IF(ISNUMBER('B. WasteTracking'!I78), IF('B. WasteTracking'!$I$38=Calculations!$O$6,'B. WasteTracking'!I78,'B. WasteTracking'!I78*'B. WasteTracking'!$H78/100),0)</f>
        <v>0</v>
      </c>
      <c r="R52" s="67">
        <f>IF(ISNUMBER('B. WasteTracking'!J78), IF('B. WasteTracking'!$J$38=Calculations!$O$6,'B. WasteTracking'!J78,'B. WasteTracking'!J78*'B. WasteTracking'!$H78/100),0)</f>
        <v>0</v>
      </c>
      <c r="S52" s="67">
        <f>IF(ISNUMBER('B. WasteTracking'!K78), 'B. WasteTracking'!K78*'B. WasteTracking'!$H78/100,0)</f>
        <v>0</v>
      </c>
      <c r="T52" s="67">
        <f>IF(ISNUMBER('B. WasteTracking'!H78), 'B. WasteTracking'!H78,0)</f>
        <v>0</v>
      </c>
      <c r="V52" s="33"/>
      <c r="X52" s="9"/>
      <c r="Z52" s="321"/>
      <c r="AA52" s="4"/>
      <c r="AB52" s="4"/>
      <c r="AD52" s="5"/>
      <c r="AE52" s="5"/>
      <c r="AF52" s="5"/>
      <c r="AG52" s="5"/>
      <c r="AH52" s="5"/>
      <c r="AJ52" t="s">
        <v>170</v>
      </c>
      <c r="AK52" t="s">
        <v>171</v>
      </c>
      <c r="AX52" s="4">
        <v>40</v>
      </c>
      <c r="AY52" s="4" t="e">
        <f>IF(#REF!="", "0",#REF! *#REF!/100)</f>
        <v>#REF!</v>
      </c>
      <c r="AZ52" s="4" t="e">
        <f>IF(#REF!="", "0",#REF! *#REF!/100)</f>
        <v>#REF!</v>
      </c>
      <c r="BA52" s="4" t="e">
        <f>IF(#REF!="", "0",#REF! *#REF!/100)</f>
        <v>#REF!</v>
      </c>
      <c r="BB52" s="4" t="e">
        <f>IF(#REF!="", "0",#REF! *#REF!/100)</f>
        <v>#REF!</v>
      </c>
    </row>
    <row r="53" spans="1:54" ht="33" customHeight="1" x14ac:dyDescent="0.45">
      <c r="A53" s="5"/>
      <c r="B53" s="4"/>
      <c r="C53" s="4"/>
      <c r="D53" s="4"/>
      <c r="E53" s="4"/>
      <c r="P53" s="14">
        <f>'B. WasteTracking'!G79</f>
        <v>0</v>
      </c>
      <c r="Q53" s="67">
        <f>IF(ISNUMBER('B. WasteTracking'!I79), IF('B. WasteTracking'!$I$38=Calculations!$O$6,'B. WasteTracking'!I79,'B. WasteTracking'!I79*'B. WasteTracking'!$H79/100),0)</f>
        <v>0</v>
      </c>
      <c r="R53" s="67">
        <f>IF(ISNUMBER('B. WasteTracking'!J79), IF('B. WasteTracking'!$J$38=Calculations!$O$6,'B. WasteTracking'!J79,'B. WasteTracking'!J79*'B. WasteTracking'!$H79/100),0)</f>
        <v>0</v>
      </c>
      <c r="S53" s="67">
        <f>IF(ISNUMBER('B. WasteTracking'!K79), 'B. WasteTracking'!K79*'B. WasteTracking'!$H79/100,0)</f>
        <v>0</v>
      </c>
      <c r="T53" s="67">
        <f>IF(ISNUMBER('B. WasteTracking'!H79), 'B. WasteTracking'!H79,0)</f>
        <v>0</v>
      </c>
      <c r="V53" s="32"/>
      <c r="W53" s="9"/>
      <c r="X53" s="9"/>
      <c r="AA53" s="323" t="str">
        <f>'C. WasteDiversionReport'!E29</f>
        <v xml:space="preserve">Percentage of Waste Diverted </v>
      </c>
      <c r="AB53" s="323"/>
      <c r="AC53" s="248" t="s">
        <v>390</v>
      </c>
      <c r="AD53" s="458" t="str">
        <f>IFERROR('C. WasteDiversionReport'!E32,"")</f>
        <v/>
      </c>
      <c r="AE53" s="5"/>
      <c r="AF53" s="123"/>
      <c r="AG53" s="124" t="s">
        <v>305</v>
      </c>
      <c r="AH53" s="125" t="s">
        <v>306</v>
      </c>
      <c r="AI53" s="125" t="s">
        <v>87</v>
      </c>
      <c r="AJ53" t="s">
        <v>172</v>
      </c>
      <c r="AK53" t="s">
        <v>173</v>
      </c>
      <c r="AX53" s="4">
        <v>41</v>
      </c>
      <c r="AY53" s="4" t="e">
        <f>IF(#REF!="", "0",#REF! *#REF!/100)</f>
        <v>#REF!</v>
      </c>
      <c r="AZ53" s="4" t="e">
        <f>IF(#REF!="", "0",#REF! *#REF!/100)</f>
        <v>#REF!</v>
      </c>
      <c r="BA53" s="4" t="e">
        <f>IF(#REF!="", "0",#REF! *#REF!/100)</f>
        <v>#REF!</v>
      </c>
      <c r="BB53" s="4" t="e">
        <f>IF(#REF!="", "0",#REF! *#REF!/100)</f>
        <v>#REF!</v>
      </c>
    </row>
    <row r="54" spans="1:54" x14ac:dyDescent="0.35">
      <c r="A54" s="5"/>
      <c r="B54" s="4"/>
      <c r="C54" s="4"/>
      <c r="D54" s="4"/>
      <c r="E54" s="4"/>
      <c r="P54" s="14">
        <f>'B. WasteTracking'!G80</f>
        <v>0</v>
      </c>
      <c r="Q54" s="67">
        <f>IF(ISNUMBER('B. WasteTracking'!I80), IF('B. WasteTracking'!$I$38=Calculations!$O$6,'B. WasteTracking'!I80,'B. WasteTracking'!I80*'B. WasteTracking'!$H80/100),0)</f>
        <v>0</v>
      </c>
      <c r="R54" s="67">
        <f>IF(ISNUMBER('B. WasteTracking'!J80), IF('B. WasteTracking'!$J$38=Calculations!$O$6,'B. WasteTracking'!J80,'B. WasteTracking'!J80*'B. WasteTracking'!$H80/100),0)</f>
        <v>0</v>
      </c>
      <c r="S54" s="67">
        <f>IF(ISNUMBER('B. WasteTracking'!K80), 'B. WasteTracking'!K80*'B. WasteTracking'!$H80/100,0)</f>
        <v>0</v>
      </c>
      <c r="T54" s="67">
        <f>IF(ISNUMBER('B. WasteTracking'!H80), 'B. WasteTracking'!H80,0)</f>
        <v>0</v>
      </c>
      <c r="V54" s="33"/>
      <c r="W54" s="9"/>
      <c r="X54" s="9"/>
      <c r="AA54" s="4"/>
      <c r="AB54" s="4"/>
      <c r="AC54" s="248" t="s">
        <v>391</v>
      </c>
      <c r="AD54" s="458" t="str">
        <f>IFERROR('A. WasteManagementPlan'!H58,"")</f>
        <v/>
      </c>
      <c r="AE54" s="5"/>
      <c r="AF54" s="248" t="s">
        <v>310</v>
      </c>
      <c r="AG54" s="184">
        <v>86.687809525479267</v>
      </c>
      <c r="AH54" s="185">
        <v>67.53</v>
      </c>
      <c r="AI54" s="128"/>
      <c r="AJ54" t="s">
        <v>174</v>
      </c>
      <c r="AK54" t="s">
        <v>175</v>
      </c>
      <c r="AX54" s="4">
        <v>42</v>
      </c>
      <c r="AY54" s="4" t="e">
        <f>IF(#REF!="", "0",#REF! *#REF!/100)</f>
        <v>#REF!</v>
      </c>
      <c r="AZ54" s="4" t="e">
        <f>IF(#REF!="", "0",#REF! *#REF!/100)</f>
        <v>#REF!</v>
      </c>
      <c r="BA54" s="4" t="e">
        <f>IF(#REF!="", "0",#REF! *#REF!/100)</f>
        <v>#REF!</v>
      </c>
      <c r="BB54" s="4" t="e">
        <f>IF(#REF!="", "0",#REF! *#REF!/100)</f>
        <v>#REF!</v>
      </c>
    </row>
    <row r="55" spans="1:54" x14ac:dyDescent="0.35">
      <c r="A55" s="5"/>
      <c r="B55" s="4"/>
      <c r="C55" s="4"/>
      <c r="D55" s="4"/>
      <c r="E55" s="4"/>
      <c r="P55" s="14">
        <f>'B. WasteTracking'!G81</f>
        <v>0</v>
      </c>
      <c r="Q55" s="67">
        <f>IF(ISNUMBER('B. WasteTracking'!I81), IF('B. WasteTracking'!$I$38=Calculations!$O$6,'B. WasteTracking'!I81,'B. WasteTracking'!I81*'B. WasteTracking'!$H81/100),0)</f>
        <v>0</v>
      </c>
      <c r="R55" s="67">
        <f>IF(ISNUMBER('B. WasteTracking'!J81), IF('B. WasteTracking'!$J$38=Calculations!$O$6,'B. WasteTracking'!J81,'B. WasteTracking'!J81*'B. WasteTracking'!$H81/100),0)</f>
        <v>0</v>
      </c>
      <c r="S55" s="67">
        <f>IF(ISNUMBER('B. WasteTracking'!K81), 'B. WasteTracking'!K81*'B. WasteTracking'!$H81/100,0)</f>
        <v>0</v>
      </c>
      <c r="T55" s="67">
        <f>IF(ISNUMBER('B. WasteTracking'!H81), 'B. WasteTracking'!H81,0)</f>
        <v>0</v>
      </c>
      <c r="V55" s="32"/>
      <c r="W55" s="9"/>
      <c r="X55" s="9"/>
      <c r="AA55" s="4"/>
      <c r="AB55" s="4"/>
      <c r="AC55" s="248" t="s">
        <v>304</v>
      </c>
      <c r="AD55" s="458" t="str">
        <f>IF('C. WasteDiversionReport'!$C$14=Calculations!$AB$8,Calculations!AI54,IF('C. WasteDiversionReport'!$C$14=Calculations!$AB$9,AG54,IF('C. WasteDiversionReport'!$C$14=Calculations!$AB$10,AH54,"")))</f>
        <v/>
      </c>
      <c r="AE55" s="5"/>
      <c r="AF55" s="248" t="s">
        <v>317</v>
      </c>
      <c r="AG55" s="128">
        <v>85</v>
      </c>
      <c r="AH55" s="128">
        <v>85</v>
      </c>
      <c r="AI55" s="128"/>
      <c r="AJ55" t="s">
        <v>176</v>
      </c>
      <c r="AK55" t="s">
        <v>177</v>
      </c>
      <c r="AX55" s="4">
        <v>43</v>
      </c>
      <c r="AY55" s="4" t="e">
        <f>IF(#REF!="", "0",#REF! *#REF!/100)</f>
        <v>#REF!</v>
      </c>
      <c r="AZ55" s="4" t="e">
        <f>IF(#REF!="", "0",#REF! *#REF!/100)</f>
        <v>#REF!</v>
      </c>
      <c r="BA55" s="4" t="e">
        <f>IF(#REF!="", "0",#REF! *#REF!/100)</f>
        <v>#REF!</v>
      </c>
      <c r="BB55" s="4" t="e">
        <f>IF(#REF!="", "0",#REF! *#REF!/100)</f>
        <v>#REF!</v>
      </c>
    </row>
    <row r="56" spans="1:54" ht="29" x14ac:dyDescent="0.35">
      <c r="A56" s="5"/>
      <c r="B56" s="4"/>
      <c r="C56" s="4"/>
      <c r="D56" s="4"/>
      <c r="E56" s="4"/>
      <c r="P56" s="14">
        <f>'B. WasteTracking'!G82</f>
        <v>0</v>
      </c>
      <c r="Q56" s="67">
        <f>IF(ISNUMBER('B. WasteTracking'!I82), IF('B. WasteTracking'!$I$38=Calculations!$O$6,'B. WasteTracking'!I82,'B. WasteTracking'!I82*'B. WasteTracking'!$H82/100),0)</f>
        <v>0</v>
      </c>
      <c r="R56" s="67">
        <f>IF(ISNUMBER('B. WasteTracking'!J82), IF('B. WasteTracking'!$J$38=Calculations!$O$6,'B. WasteTracking'!J82,'B. WasteTracking'!J82*'B. WasteTracking'!$H82/100),0)</f>
        <v>0</v>
      </c>
      <c r="S56" s="67">
        <f>IF(ISNUMBER('B. WasteTracking'!K82), 'B. WasteTracking'!K82*'B. WasteTracking'!$H82/100,0)</f>
        <v>0</v>
      </c>
      <c r="T56" s="67">
        <f>IF(ISNUMBER('B. WasteTracking'!H82), 'B. WasteTracking'!H82,0)</f>
        <v>0</v>
      </c>
      <c r="V56" s="33"/>
      <c r="W56" s="9"/>
      <c r="X56" s="9"/>
      <c r="AA56" s="4"/>
      <c r="AB56" s="4"/>
      <c r="AC56" s="248" t="s">
        <v>317</v>
      </c>
      <c r="AD56" s="458" t="str">
        <f>IF('C. WasteDiversionReport'!$C$14=Calculations!$AB$8,Calculations!AI55,IF('C. WasteDiversionReport'!$C$14=Calculations!$AB$9,AG55,IF('C. WasteDiversionReport'!$C$14=Calculations!$AB$10,AH55,"")))</f>
        <v/>
      </c>
      <c r="AE56" s="5"/>
      <c r="AF56" s="248" t="s">
        <v>318</v>
      </c>
      <c r="AG56" s="128">
        <v>75</v>
      </c>
      <c r="AH56" s="128">
        <v>75</v>
      </c>
      <c r="AI56" s="128"/>
      <c r="AJ56" t="s">
        <v>178</v>
      </c>
      <c r="AK56" t="s">
        <v>179</v>
      </c>
      <c r="AX56" s="4">
        <v>44</v>
      </c>
      <c r="AY56" s="4" t="e">
        <f>IF(#REF!="", "0",#REF! *#REF!/100)</f>
        <v>#REF!</v>
      </c>
      <c r="AZ56" s="4" t="e">
        <f>IF(#REF!="", "0",#REF! *#REF!/100)</f>
        <v>#REF!</v>
      </c>
      <c r="BA56" s="4" t="e">
        <f>IF(#REF!="", "0",#REF! *#REF!/100)</f>
        <v>#REF!</v>
      </c>
      <c r="BB56" s="4" t="e">
        <f>IF(#REF!="", "0",#REF! *#REF!/100)</f>
        <v>#REF!</v>
      </c>
    </row>
    <row r="57" spans="1:54" ht="29" x14ac:dyDescent="0.35">
      <c r="A57" s="5"/>
      <c r="B57" s="4"/>
      <c r="C57" s="4"/>
      <c r="D57" s="4"/>
      <c r="E57" s="4"/>
      <c r="P57" s="14">
        <f>'B. WasteTracking'!G83</f>
        <v>0</v>
      </c>
      <c r="Q57" s="67">
        <f>IF(ISNUMBER('B. WasteTracking'!I83), IF('B. WasteTracking'!$I$38=Calculations!$O$6,'B. WasteTracking'!I83,'B. WasteTracking'!I83*'B. WasteTracking'!$H83/100),0)</f>
        <v>0</v>
      </c>
      <c r="R57" s="67">
        <f>IF(ISNUMBER('B. WasteTracking'!J83), IF('B. WasteTracking'!$J$38=Calculations!$O$6,'B. WasteTracking'!J83,'B. WasteTracking'!J83*'B. WasteTracking'!$H83/100),0)</f>
        <v>0</v>
      </c>
      <c r="S57" s="67">
        <f>IF(ISNUMBER('B. WasteTracking'!K83), 'B. WasteTracking'!K83*'B. WasteTracking'!$H83/100,0)</f>
        <v>0</v>
      </c>
      <c r="T57" s="67">
        <f>IF(ISNUMBER('B. WasteTracking'!H83), 'B. WasteTracking'!H83,0)</f>
        <v>0</v>
      </c>
      <c r="V57" s="32"/>
      <c r="W57" s="9"/>
      <c r="X57" s="9"/>
      <c r="AA57" s="4"/>
      <c r="AB57" s="4"/>
      <c r="AC57" s="248" t="s">
        <v>318</v>
      </c>
      <c r="AD57" s="458" t="str">
        <f>IF('C. WasteDiversionReport'!$C$14=Calculations!$AB$8,Calculations!AI56,IF('C. WasteDiversionReport'!$C$14=Calculations!$AB$9,AG56,IF('C. WasteDiversionReport'!$C$14=Calculations!$AB$10,AH56,"")))</f>
        <v/>
      </c>
      <c r="AE57" s="4"/>
      <c r="AF57" s="248" t="s">
        <v>311</v>
      </c>
      <c r="AG57" s="183">
        <v>97.151793399149199</v>
      </c>
      <c r="AH57" s="183">
        <v>97.450753186558515</v>
      </c>
      <c r="AI57" s="128"/>
      <c r="AJ57" t="s">
        <v>180</v>
      </c>
      <c r="AK57" t="s">
        <v>181</v>
      </c>
      <c r="AX57" s="4">
        <v>45</v>
      </c>
      <c r="AY57" s="4" t="e">
        <f>IF(#REF!="", "0",#REF! *#REF!/100)</f>
        <v>#REF!</v>
      </c>
      <c r="AZ57" s="4" t="e">
        <f>IF(#REF!="", "0",#REF! *#REF!/100)</f>
        <v>#REF!</v>
      </c>
      <c r="BA57" s="4" t="e">
        <f>IF(#REF!="", "0",#REF! *#REF!/100)</f>
        <v>#REF!</v>
      </c>
      <c r="BB57" s="4" t="e">
        <f>IF(#REF!="", "0",#REF! *#REF!/100)</f>
        <v>#REF!</v>
      </c>
    </row>
    <row r="58" spans="1:54" x14ac:dyDescent="0.35">
      <c r="A58" s="5"/>
      <c r="B58" s="4"/>
      <c r="C58" s="4"/>
      <c r="D58" s="4"/>
      <c r="E58" s="4"/>
      <c r="P58" s="14">
        <f>'B. WasteTracking'!G84</f>
        <v>0</v>
      </c>
      <c r="Q58" s="67">
        <f>IF(ISNUMBER('B. WasteTracking'!I84), IF('B. WasteTracking'!$I$38=Calculations!$O$6,'B. WasteTracking'!I84,'B. WasteTracking'!I84*'B. WasteTracking'!$H84/100),0)</f>
        <v>0</v>
      </c>
      <c r="R58" s="67">
        <f>IF(ISNUMBER('B. WasteTracking'!J84), IF('B. WasteTracking'!$J$38=Calculations!$O$6,'B. WasteTracking'!J84,'B. WasteTracking'!J84*'B. WasteTracking'!$H84/100),0)</f>
        <v>0</v>
      </c>
      <c r="S58" s="67">
        <f>IF(ISNUMBER('B. WasteTracking'!K84), 'B. WasteTracking'!K84*'B. WasteTracking'!$H84/100,0)</f>
        <v>0</v>
      </c>
      <c r="T58" s="67">
        <f>IF(ISNUMBER('B. WasteTracking'!H84), 'B. WasteTracking'!H84,0)</f>
        <v>0</v>
      </c>
      <c r="V58" s="33"/>
      <c r="W58" s="9"/>
      <c r="X58" s="9"/>
      <c r="AA58" s="4"/>
      <c r="AB58" s="4"/>
      <c r="AC58" s="248" t="s">
        <v>311</v>
      </c>
      <c r="AD58" s="458" t="str">
        <f>IF('C. WasteDiversionReport'!$C$14=Calculations!$AB$8,Calculations!AI57,IF('C. WasteDiversionReport'!$C$14=Calculations!$AB$9,AG57,IF('C. WasteDiversionReport'!$C$14=Calculations!$AB$10,AH57,"")))</f>
        <v/>
      </c>
      <c r="AE58" s="4"/>
      <c r="AF58" s="4"/>
      <c r="AG58" s="4"/>
      <c r="AJ58" t="s">
        <v>182</v>
      </c>
      <c r="AK58" t="s">
        <v>183</v>
      </c>
      <c r="AX58" s="4">
        <v>46</v>
      </c>
      <c r="AY58" s="4" t="e">
        <f>IF(#REF!="", "0",#REF! *#REF!/100)</f>
        <v>#REF!</v>
      </c>
      <c r="AZ58" s="4" t="e">
        <f>IF(#REF!="", "0",#REF! *#REF!/100)</f>
        <v>#REF!</v>
      </c>
      <c r="BA58" s="4" t="e">
        <f>IF(#REF!="", "0",#REF! *#REF!/100)</f>
        <v>#REF!</v>
      </c>
      <c r="BB58" s="4" t="e">
        <f>IF(#REF!="", "0",#REF! *#REF!/100)</f>
        <v>#REF!</v>
      </c>
    </row>
    <row r="59" spans="1:54" x14ac:dyDescent="0.35">
      <c r="A59" s="5"/>
      <c r="B59" s="4"/>
      <c r="C59" s="4"/>
      <c r="D59" s="4"/>
      <c r="E59" s="4"/>
      <c r="P59" s="14">
        <f>'B. WasteTracking'!G85</f>
        <v>0</v>
      </c>
      <c r="Q59" s="67">
        <f>IF(ISNUMBER('B. WasteTracking'!I85), IF('B. WasteTracking'!$I$38=Calculations!$O$6,'B. WasteTracking'!I85,'B. WasteTracking'!I85*'B. WasteTracking'!$H85/100),0)</f>
        <v>0</v>
      </c>
      <c r="R59" s="67">
        <f>IF(ISNUMBER('B. WasteTracking'!J85), IF('B. WasteTracking'!$J$38=Calculations!$O$6,'B. WasteTracking'!J85,'B. WasteTracking'!J85*'B. WasteTracking'!$H85/100),0)</f>
        <v>0</v>
      </c>
      <c r="S59" s="67">
        <f>IF(ISNUMBER('B. WasteTracking'!K85), 'B. WasteTracking'!K85*'B. WasteTracking'!$H85/100,0)</f>
        <v>0</v>
      </c>
      <c r="T59" s="67">
        <f>IF(ISNUMBER('B. WasteTracking'!H85), 'B. WasteTracking'!H85,0)</f>
        <v>0</v>
      </c>
      <c r="U59" s="4"/>
      <c r="W59" s="9"/>
      <c r="X59" s="9"/>
      <c r="AJ59" t="s">
        <v>184</v>
      </c>
      <c r="AK59" t="s">
        <v>185</v>
      </c>
      <c r="AX59" s="4">
        <v>47</v>
      </c>
      <c r="AY59" s="4" t="e">
        <f>IF(#REF!="", "0",#REF! *#REF!/100)</f>
        <v>#REF!</v>
      </c>
      <c r="AZ59" s="4" t="e">
        <f>IF(#REF!="", "0",#REF! *#REF!/100)</f>
        <v>#REF!</v>
      </c>
      <c r="BA59" s="4" t="e">
        <f>IF(#REF!="", "0",#REF! *#REF!/100)</f>
        <v>#REF!</v>
      </c>
      <c r="BB59" s="4" t="e">
        <f>IF(#REF!="", "0",#REF! *#REF!/100)</f>
        <v>#REF!</v>
      </c>
    </row>
    <row r="60" spans="1:54" ht="18.5" x14ac:dyDescent="0.45">
      <c r="A60" s="5"/>
      <c r="B60" s="4"/>
      <c r="C60" s="4"/>
      <c r="D60" s="4"/>
      <c r="E60" s="4"/>
      <c r="P60" s="14">
        <f>'B. WasteTracking'!G86</f>
        <v>0</v>
      </c>
      <c r="Q60" s="67">
        <f>IF(ISNUMBER('B. WasteTracking'!I86), IF('B. WasteTracking'!$I$38=Calculations!$O$6,'B. WasteTracking'!I86,'B. WasteTracking'!I86*'B. WasteTracking'!$H86/100),0)</f>
        <v>0</v>
      </c>
      <c r="R60" s="67">
        <f>IF(ISNUMBER('B. WasteTracking'!J86), IF('B. WasteTracking'!$J$38=Calculations!$O$6,'B. WasteTracking'!J86,'B. WasteTracking'!J86*'B. WasteTracking'!$H86/100),0)</f>
        <v>0</v>
      </c>
      <c r="S60" s="67">
        <f>IF(ISNUMBER('B. WasteTracking'!K86), 'B. WasteTracking'!K86*'B. WasteTracking'!$H86/100,0)</f>
        <v>0</v>
      </c>
      <c r="T60" s="67">
        <f>IF(ISNUMBER('B. WasteTracking'!H86), 'B. WasteTracking'!H86,0)</f>
        <v>0</v>
      </c>
      <c r="U60" s="4"/>
      <c r="V60" s="49"/>
      <c r="W60" s="47"/>
      <c r="X60" s="50"/>
      <c r="Y60" s="50"/>
      <c r="Z60" s="47"/>
      <c r="AJ60" t="s">
        <v>186</v>
      </c>
      <c r="AK60" t="s">
        <v>187</v>
      </c>
      <c r="AX60" s="4">
        <v>48</v>
      </c>
      <c r="AY60" s="4" t="e">
        <f>IF(#REF!="", "0",#REF! *#REF!/100)</f>
        <v>#REF!</v>
      </c>
      <c r="AZ60" s="4" t="e">
        <f>IF(#REF!="", "0",#REF! *#REF!/100)</f>
        <v>#REF!</v>
      </c>
      <c r="BA60" s="4" t="e">
        <f>IF(#REF!="", "0",#REF! *#REF!/100)</f>
        <v>#REF!</v>
      </c>
      <c r="BB60" s="4" t="e">
        <f>IF(#REF!="", "0",#REF! *#REF!/100)</f>
        <v>#REF!</v>
      </c>
    </row>
    <row r="61" spans="1:54" x14ac:dyDescent="0.35">
      <c r="A61" s="5"/>
      <c r="B61" s="4"/>
      <c r="C61" s="4"/>
      <c r="D61" s="4"/>
      <c r="E61" s="4"/>
      <c r="P61" s="14">
        <f>'B. WasteTracking'!G87</f>
        <v>0</v>
      </c>
      <c r="Q61" s="67">
        <f>IF(ISNUMBER('B. WasteTracking'!I87), IF('B. WasteTracking'!$I$38=Calculations!$O$6,'B. WasteTracking'!I87,'B. WasteTracking'!I87*'B. WasteTracking'!$H87/100),0)</f>
        <v>0</v>
      </c>
      <c r="R61" s="67">
        <f>IF(ISNUMBER('B. WasteTracking'!J87), IF('B. WasteTracking'!$J$38=Calculations!$O$6,'B. WasteTracking'!J87,'B. WasteTracking'!J87*'B. WasteTracking'!$H87/100),0)</f>
        <v>0</v>
      </c>
      <c r="S61" s="67">
        <f>IF(ISNUMBER('B. WasteTracking'!K87), 'B. WasteTracking'!K87*'B. WasteTracking'!$H87/100,0)</f>
        <v>0</v>
      </c>
      <c r="T61" s="67">
        <f>IF(ISNUMBER('B. WasteTracking'!H87), 'B. WasteTracking'!H87,0)</f>
        <v>0</v>
      </c>
      <c r="V61" s="52"/>
      <c r="W61" s="47"/>
      <c r="X61" s="50"/>
      <c r="Y61" s="50"/>
      <c r="Z61" s="47"/>
      <c r="AJ61" t="s">
        <v>188</v>
      </c>
      <c r="AK61" t="s">
        <v>189</v>
      </c>
      <c r="AX61" s="4">
        <v>49</v>
      </c>
      <c r="AY61" s="4" t="e">
        <f>IF(#REF!="", "0",#REF! *#REF!/100)</f>
        <v>#REF!</v>
      </c>
      <c r="AZ61" s="4" t="e">
        <f>IF(#REF!="", "0",#REF! *#REF!/100)</f>
        <v>#REF!</v>
      </c>
      <c r="BA61" s="4" t="e">
        <f>IF(#REF!="", "0",#REF! *#REF!/100)</f>
        <v>#REF!</v>
      </c>
      <c r="BB61" s="4" t="e">
        <f>IF(#REF!="", "0",#REF! *#REF!/100)</f>
        <v>#REF!</v>
      </c>
    </row>
    <row r="62" spans="1:54" x14ac:dyDescent="0.35">
      <c r="A62" s="5"/>
      <c r="B62" s="4"/>
      <c r="C62" s="4"/>
      <c r="D62" s="4"/>
      <c r="E62" s="4"/>
      <c r="P62" s="14">
        <f>'B. WasteTracking'!G88</f>
        <v>0</v>
      </c>
      <c r="Q62" s="67">
        <f>IF(ISNUMBER('B. WasteTracking'!I88), IF('B. WasteTracking'!$I$38=Calculations!$O$6,'B. WasteTracking'!I88,'B. WasteTracking'!I88*'B. WasteTracking'!$H88/100),0)</f>
        <v>0</v>
      </c>
      <c r="R62" s="67">
        <f>IF(ISNUMBER('B. WasteTracking'!J88), IF('B. WasteTracking'!$J$38=Calculations!$O$6,'B. WasteTracking'!J88,'B. WasteTracking'!J88*'B. WasteTracking'!$H88/100),0)</f>
        <v>0</v>
      </c>
      <c r="S62" s="67">
        <f>IF(ISNUMBER('B. WasteTracking'!K88), 'B. WasteTracking'!K88*'B. WasteTracking'!$H88/100,0)</f>
        <v>0</v>
      </c>
      <c r="T62" s="67">
        <f>IF(ISNUMBER('B. WasteTracking'!H88), 'B. WasteTracking'!H88,0)</f>
        <v>0</v>
      </c>
      <c r="W62" s="51"/>
      <c r="X62" s="51"/>
      <c r="Y62" s="51"/>
      <c r="Z62" s="53"/>
      <c r="AA62" s="5"/>
      <c r="AJ62" t="s">
        <v>190</v>
      </c>
      <c r="AK62" t="s">
        <v>191</v>
      </c>
      <c r="AX62" s="4">
        <v>50</v>
      </c>
      <c r="AY62" s="4" t="e">
        <f>IF(#REF!="", "0",#REF! *#REF!/100)</f>
        <v>#REF!</v>
      </c>
      <c r="AZ62" s="4" t="e">
        <f>IF(#REF!="", "0",#REF! *#REF!/100)</f>
        <v>#REF!</v>
      </c>
      <c r="BA62" s="4" t="e">
        <f>IF(#REF!="", "0",#REF! *#REF!/100)</f>
        <v>#REF!</v>
      </c>
      <c r="BB62" s="4" t="e">
        <f>IF(#REF!="", "0",#REF! *#REF!/100)</f>
        <v>#REF!</v>
      </c>
    </row>
    <row r="63" spans="1:54" x14ac:dyDescent="0.35">
      <c r="A63" s="5"/>
      <c r="B63" s="4"/>
      <c r="C63" s="4"/>
      <c r="D63" s="4"/>
      <c r="E63" s="4"/>
      <c r="P63" s="14">
        <f>'B. WasteTracking'!G89</f>
        <v>0</v>
      </c>
      <c r="Q63" s="67">
        <f>IF(ISNUMBER('B. WasteTracking'!I89), IF('B. WasteTracking'!$I$38=Calculations!$O$6,'B. WasteTracking'!I89,'B. WasteTracking'!I89*'B. WasteTracking'!$H89/100),0)</f>
        <v>0</v>
      </c>
      <c r="R63" s="67">
        <f>IF(ISNUMBER('B. WasteTracking'!J89), IF('B. WasteTracking'!$J$38=Calculations!$O$6,'B. WasteTracking'!J89,'B. WasteTracking'!J89*'B. WasteTracking'!$H89/100),0)</f>
        <v>0</v>
      </c>
      <c r="S63" s="67">
        <f>IF(ISNUMBER('B. WasteTracking'!K89), 'B. WasteTracking'!K89*'B. WasteTracking'!$H89/100,0)</f>
        <v>0</v>
      </c>
      <c r="T63" s="67">
        <f>IF(ISNUMBER('B. WasteTracking'!H89), 'B. WasteTracking'!H89,0)</f>
        <v>0</v>
      </c>
      <c r="W63" s="4"/>
      <c r="X63" s="4"/>
      <c r="Y63" s="4"/>
      <c r="Z63" s="4"/>
      <c r="AA63" s="4"/>
      <c r="AJ63" t="s">
        <v>192</v>
      </c>
      <c r="AK63" t="s">
        <v>193</v>
      </c>
      <c r="AX63" s="4">
        <v>51</v>
      </c>
      <c r="AY63" s="4" t="e">
        <f>IF(#REF!="", "0",#REF! *#REF!/100)</f>
        <v>#REF!</v>
      </c>
      <c r="AZ63" s="4" t="e">
        <f>IF(#REF!="", "0",#REF! *#REF!/100)</f>
        <v>#REF!</v>
      </c>
      <c r="BA63" s="4" t="e">
        <f>IF(#REF!="", "0",#REF! *#REF!/100)</f>
        <v>#REF!</v>
      </c>
      <c r="BB63" s="4" t="e">
        <f>IF(#REF!="", "0",#REF! *#REF!/100)</f>
        <v>#REF!</v>
      </c>
    </row>
    <row r="64" spans="1:54" x14ac:dyDescent="0.35">
      <c r="A64" s="5"/>
      <c r="B64" s="4"/>
      <c r="C64" s="4"/>
      <c r="D64" s="4"/>
      <c r="E64" s="4"/>
      <c r="P64" s="14">
        <f>'B. WasteTracking'!G90</f>
        <v>0</v>
      </c>
      <c r="Q64" s="67">
        <f>IF(ISNUMBER('B. WasteTracking'!I90), IF('B. WasteTracking'!$I$38=Calculations!$O$6,'B. WasteTracking'!I90,'B. WasteTracking'!I90*'B. WasteTracking'!$H90/100),0)</f>
        <v>0</v>
      </c>
      <c r="R64" s="67">
        <f>IF(ISNUMBER('B. WasteTracking'!J90), IF('B. WasteTracking'!$J$38=Calculations!$O$6,'B. WasteTracking'!J90,'B. WasteTracking'!J90*'B. WasteTracking'!$H90/100),0)</f>
        <v>0</v>
      </c>
      <c r="S64" s="67">
        <f>IF(ISNUMBER('B. WasteTracking'!K90), 'B. WasteTracking'!K90*'B. WasteTracking'!$H90/100,0)</f>
        <v>0</v>
      </c>
      <c r="T64" s="67">
        <f>IF(ISNUMBER('B. WasteTracking'!H90), 'B. WasteTracking'!H90,0)</f>
        <v>0</v>
      </c>
      <c r="V64" s="52"/>
      <c r="W64" s="4"/>
      <c r="X64" s="54"/>
      <c r="Y64" s="54"/>
      <c r="Z64" s="4"/>
      <c r="AA64" s="4"/>
      <c r="AX64" s="4">
        <v>52</v>
      </c>
      <c r="AY64" s="4" t="e">
        <f>IF(#REF!="", "0",#REF! *#REF!/100)</f>
        <v>#REF!</v>
      </c>
      <c r="AZ64" s="4" t="e">
        <f>IF(#REF!="", "0",#REF! *#REF!/100)</f>
        <v>#REF!</v>
      </c>
      <c r="BA64" s="4" t="e">
        <f>IF(#REF!="", "0",#REF! *#REF!/100)</f>
        <v>#REF!</v>
      </c>
      <c r="BB64" s="4" t="e">
        <f>IF(#REF!="", "0",#REF! *#REF!/100)</f>
        <v>#REF!</v>
      </c>
    </row>
    <row r="65" spans="1:54" x14ac:dyDescent="0.35">
      <c r="A65" s="5"/>
      <c r="B65" s="4"/>
      <c r="C65" s="4"/>
      <c r="D65" s="4"/>
      <c r="E65" s="4"/>
      <c r="P65" s="14">
        <f>'B. WasteTracking'!G91</f>
        <v>0</v>
      </c>
      <c r="Q65" s="67">
        <f>IF(ISNUMBER('B. WasteTracking'!I91), IF('B. WasteTracking'!$I$38=Calculations!$O$6,'B. WasteTracking'!I91,'B. WasteTracking'!I91*'B. WasteTracking'!$H91/100),0)</f>
        <v>0</v>
      </c>
      <c r="R65" s="67">
        <f>IF(ISNUMBER('B. WasteTracking'!J91), IF('B. WasteTracking'!$J$38=Calculations!$O$6,'B. WasteTracking'!J91,'B. WasteTracking'!J91*'B. WasteTracking'!$H91/100),0)</f>
        <v>0</v>
      </c>
      <c r="S65" s="67">
        <f>IF(ISNUMBER('B. WasteTracking'!K91), 'B. WasteTracking'!K91*'B. WasteTracking'!$H91/100,0)</f>
        <v>0</v>
      </c>
      <c r="T65" s="67">
        <f>IF(ISNUMBER('B. WasteTracking'!H91), 'B. WasteTracking'!H91,0)</f>
        <v>0</v>
      </c>
      <c r="V65" s="47"/>
      <c r="W65" s="4"/>
      <c r="X65" s="4"/>
      <c r="Y65" s="4"/>
      <c r="Z65" s="4"/>
      <c r="AA65" s="4"/>
      <c r="AX65" s="4">
        <v>53</v>
      </c>
      <c r="AY65" s="4" t="e">
        <f>IF(#REF!="", "0",#REF! *#REF!/100)</f>
        <v>#REF!</v>
      </c>
      <c r="AZ65" s="4" t="e">
        <f>IF(#REF!="", "0",#REF! *#REF!/100)</f>
        <v>#REF!</v>
      </c>
      <c r="BA65" s="4" t="e">
        <f>IF(#REF!="", "0",#REF! *#REF!/100)</f>
        <v>#REF!</v>
      </c>
      <c r="BB65" s="4" t="e">
        <f>IF(#REF!="", "0",#REF! *#REF!/100)</f>
        <v>#REF!</v>
      </c>
    </row>
    <row r="66" spans="1:54" x14ac:dyDescent="0.35">
      <c r="A66" s="5"/>
      <c r="B66" s="4"/>
      <c r="C66" s="4"/>
      <c r="D66" s="4"/>
      <c r="E66" s="4"/>
      <c r="P66" s="14">
        <f>'B. WasteTracking'!G92</f>
        <v>0</v>
      </c>
      <c r="Q66" s="67">
        <f>IF(ISNUMBER('B. WasteTracking'!I92), IF('B. WasteTracking'!$I$38=Calculations!$O$6,'B. WasteTracking'!I92,'B. WasteTracking'!I92*'B. WasteTracking'!$H92/100),0)</f>
        <v>0</v>
      </c>
      <c r="R66" s="67">
        <f>IF(ISNUMBER('B. WasteTracking'!J92), IF('B. WasteTracking'!$J$38=Calculations!$O$6,'B. WasteTracking'!J92,'B. WasteTracking'!J92*'B. WasteTracking'!$H92/100),0)</f>
        <v>0</v>
      </c>
      <c r="S66" s="67">
        <f>IF(ISNUMBER('B. WasteTracking'!K92), 'B. WasteTracking'!K92*'B. WasteTracking'!$H92/100,0)</f>
        <v>0</v>
      </c>
      <c r="T66" s="67">
        <f>IF(ISNUMBER('B. WasteTracking'!H92), 'B. WasteTracking'!H92,0)</f>
        <v>0</v>
      </c>
      <c r="V66" s="52"/>
      <c r="W66" s="47"/>
      <c r="X66" s="50"/>
      <c r="Y66" s="50"/>
      <c r="Z66" s="47"/>
      <c r="AX66" s="4">
        <v>54</v>
      </c>
      <c r="AY66" s="4" t="e">
        <f>IF(#REF!="", "0",#REF! *#REF!/100)</f>
        <v>#REF!</v>
      </c>
      <c r="AZ66" s="4" t="e">
        <f>IF(#REF!="", "0",#REF! *#REF!/100)</f>
        <v>#REF!</v>
      </c>
      <c r="BA66" s="4" t="e">
        <f>IF(#REF!="", "0",#REF! *#REF!/100)</f>
        <v>#REF!</v>
      </c>
      <c r="BB66" s="4" t="e">
        <f>IF(#REF!="", "0",#REF! *#REF!/100)</f>
        <v>#REF!</v>
      </c>
    </row>
    <row r="67" spans="1:54" x14ac:dyDescent="0.35">
      <c r="A67" s="5"/>
      <c r="B67" s="4"/>
      <c r="C67" s="4"/>
      <c r="D67" s="4"/>
      <c r="E67" s="4"/>
      <c r="P67" s="14">
        <f>'B. WasteTracking'!G93</f>
        <v>0</v>
      </c>
      <c r="Q67" s="67">
        <f>IF(ISNUMBER('B. WasteTracking'!I93), IF('B. WasteTracking'!$I$38=Calculations!$O$6,'B. WasteTracking'!I93,'B. WasteTracking'!I93*'B. WasteTracking'!$H93/100),0)</f>
        <v>0</v>
      </c>
      <c r="R67" s="67">
        <f>IF(ISNUMBER('B. WasteTracking'!J93), IF('B. WasteTracking'!$J$38=Calculations!$O$6,'B. WasteTracking'!J93,'B. WasteTracking'!J93*'B. WasteTracking'!$H93/100),0)</f>
        <v>0</v>
      </c>
      <c r="S67" s="67">
        <f>IF(ISNUMBER('B. WasteTracking'!K93), 'B. WasteTracking'!K93*'B. WasteTracking'!$H93/100,0)</f>
        <v>0</v>
      </c>
      <c r="T67" s="67">
        <f>IF(ISNUMBER('B. WasteTracking'!H93), 'B. WasteTracking'!H93,0)</f>
        <v>0</v>
      </c>
      <c r="W67" s="4"/>
      <c r="X67" s="4"/>
      <c r="Y67" s="4"/>
      <c r="Z67" s="4"/>
      <c r="AA67" s="4"/>
      <c r="AX67" s="4">
        <v>55</v>
      </c>
      <c r="AY67" s="4" t="e">
        <f>IF(#REF!="", "0",#REF! *#REF!/100)</f>
        <v>#REF!</v>
      </c>
      <c r="AZ67" s="4" t="e">
        <f>IF(#REF!="", "0",#REF! *#REF!/100)</f>
        <v>#REF!</v>
      </c>
      <c r="BA67" s="4" t="e">
        <f>IF(#REF!="", "0",#REF! *#REF!/100)</f>
        <v>#REF!</v>
      </c>
      <c r="BB67" s="4" t="e">
        <f>IF(#REF!="", "0",#REF! *#REF!/100)</f>
        <v>#REF!</v>
      </c>
    </row>
    <row r="68" spans="1:54" x14ac:dyDescent="0.35">
      <c r="A68" s="5"/>
      <c r="B68" s="4"/>
      <c r="C68" s="4"/>
      <c r="D68" s="4"/>
      <c r="E68" s="4"/>
      <c r="P68" s="14">
        <f>'B. WasteTracking'!G94</f>
        <v>0</v>
      </c>
      <c r="Q68" s="67">
        <f>IF(ISNUMBER('B. WasteTracking'!I94), IF('B. WasteTracking'!$I$38=Calculations!$O$6,'B. WasteTracking'!I94,'B. WasteTracking'!I94*'B. WasteTracking'!$H94/100),0)</f>
        <v>0</v>
      </c>
      <c r="R68" s="67">
        <f>IF(ISNUMBER('B. WasteTracking'!J94), IF('B. WasteTracking'!$J$38=Calculations!$O$6,'B. WasteTracking'!J94,'B. WasteTracking'!J94*'B. WasteTracking'!$H94/100),0)</f>
        <v>0</v>
      </c>
      <c r="S68" s="67">
        <f>IF(ISNUMBER('B. WasteTracking'!K94), 'B. WasteTracking'!K94*'B. WasteTracking'!$H94/100,0)</f>
        <v>0</v>
      </c>
      <c r="T68" s="67">
        <f>IF(ISNUMBER('B. WasteTracking'!H94), 'B. WasteTracking'!H94,0)</f>
        <v>0</v>
      </c>
      <c r="U68" s="4"/>
      <c r="W68" s="9"/>
      <c r="X68" s="9"/>
      <c r="AX68" s="4">
        <v>56</v>
      </c>
      <c r="AY68" s="4" t="e">
        <f>IF(#REF!="", "0",#REF! *#REF!/100)</f>
        <v>#REF!</v>
      </c>
      <c r="AZ68" s="4" t="e">
        <f>IF(#REF!="", "0",#REF! *#REF!/100)</f>
        <v>#REF!</v>
      </c>
      <c r="BA68" s="4" t="e">
        <f>IF(#REF!="", "0",#REF! *#REF!/100)</f>
        <v>#REF!</v>
      </c>
      <c r="BB68" s="4" t="e">
        <f>IF(#REF!="", "0",#REF! *#REF!/100)</f>
        <v>#REF!</v>
      </c>
    </row>
    <row r="69" spans="1:54" x14ac:dyDescent="0.35">
      <c r="A69" s="5"/>
      <c r="B69" s="4"/>
      <c r="C69" s="4"/>
      <c r="D69" s="4"/>
      <c r="E69" s="4"/>
      <c r="P69" s="14">
        <f>'B. WasteTracking'!G95</f>
        <v>0</v>
      </c>
      <c r="Q69" s="67">
        <f>IF(ISNUMBER('B. WasteTracking'!I95), IF('B. WasteTracking'!$I$38=Calculations!$O$6,'B. WasteTracking'!I95,'B. WasteTracking'!I95*'B. WasteTracking'!$H95/100),0)</f>
        <v>0</v>
      </c>
      <c r="R69" s="67">
        <f>IF(ISNUMBER('B. WasteTracking'!J95), IF('B. WasteTracking'!$J$38=Calculations!$O$6,'B. WasteTracking'!J95,'B. WasteTracking'!J95*'B. WasteTracking'!$H95/100),0)</f>
        <v>0</v>
      </c>
      <c r="S69" s="67">
        <f>IF(ISNUMBER('B. WasteTracking'!K95), 'B. WasteTracking'!K95*'B. WasteTracking'!$H95/100,0)</f>
        <v>0</v>
      </c>
      <c r="T69" s="67">
        <f>IF(ISNUMBER('B. WasteTracking'!H95), 'B. WasteTracking'!H95,0)</f>
        <v>0</v>
      </c>
      <c r="U69" s="4"/>
      <c r="W69" s="9"/>
      <c r="X69" s="9"/>
      <c r="AX69" s="4">
        <v>57</v>
      </c>
      <c r="AY69" s="4" t="e">
        <f>IF(#REF!="", "0",#REF! *#REF!/100)</f>
        <v>#REF!</v>
      </c>
      <c r="AZ69" s="4" t="e">
        <f>IF(#REF!="", "0",#REF! *#REF!/100)</f>
        <v>#REF!</v>
      </c>
      <c r="BA69" s="4" t="e">
        <f>IF(#REF!="", "0",#REF! *#REF!/100)</f>
        <v>#REF!</v>
      </c>
      <c r="BB69" s="4" t="e">
        <f>IF(#REF!="", "0",#REF! *#REF!/100)</f>
        <v>#REF!</v>
      </c>
    </row>
    <row r="70" spans="1:54" x14ac:dyDescent="0.35">
      <c r="A70" s="5"/>
      <c r="B70" s="4"/>
      <c r="C70" s="4"/>
      <c r="D70" s="4"/>
      <c r="E70" s="4"/>
      <c r="P70" s="14">
        <f>'B. WasteTracking'!G96</f>
        <v>0</v>
      </c>
      <c r="Q70" s="67">
        <f>IF(ISNUMBER('B. WasteTracking'!I96), IF('B. WasteTracking'!$I$38=Calculations!$O$6,'B. WasteTracking'!I96,'B. WasteTracking'!I96*'B. WasteTracking'!$H96/100),0)</f>
        <v>0</v>
      </c>
      <c r="R70" s="67">
        <f>IF(ISNUMBER('B. WasteTracking'!J96), IF('B. WasteTracking'!$J$38=Calculations!$O$6,'B. WasteTracking'!J96,'B. WasteTracking'!J96*'B. WasteTracking'!$H96/100),0)</f>
        <v>0</v>
      </c>
      <c r="S70" s="67">
        <f>IF(ISNUMBER('B. WasteTracking'!K96), 'B. WasteTracking'!K96*'B. WasteTracking'!$H96/100,0)</f>
        <v>0</v>
      </c>
      <c r="T70" s="67">
        <f>IF(ISNUMBER('B. WasteTracking'!H96), 'B. WasteTracking'!H96,0)</f>
        <v>0</v>
      </c>
      <c r="U70" s="4"/>
      <c r="W70" s="9"/>
      <c r="X70" s="9"/>
      <c r="AX70" s="4">
        <v>58</v>
      </c>
      <c r="AY70" s="4" t="e">
        <f>IF(#REF!="", "0",#REF! *#REF!/100)</f>
        <v>#REF!</v>
      </c>
      <c r="AZ70" s="4" t="e">
        <f>IF(#REF!="", "0",#REF! *#REF!/100)</f>
        <v>#REF!</v>
      </c>
      <c r="BA70" s="4" t="e">
        <f>IF(#REF!="", "0",#REF! *#REF!/100)</f>
        <v>#REF!</v>
      </c>
      <c r="BB70" s="4" t="e">
        <f>IF(#REF!="", "0",#REF! *#REF!/100)</f>
        <v>#REF!</v>
      </c>
    </row>
    <row r="71" spans="1:54" x14ac:dyDescent="0.35">
      <c r="A71" s="5"/>
      <c r="B71" s="4"/>
      <c r="C71" s="4"/>
      <c r="D71" s="4"/>
      <c r="E71" s="4"/>
      <c r="P71" s="14">
        <f>'B. WasteTracking'!G97</f>
        <v>0</v>
      </c>
      <c r="Q71" s="67">
        <f>IF(ISNUMBER('B. WasteTracking'!I97), IF('B. WasteTracking'!$I$38=Calculations!$O$6,'B. WasteTracking'!I97,'B. WasteTracking'!I97*'B. WasteTracking'!$H97/100),0)</f>
        <v>0</v>
      </c>
      <c r="R71" s="67">
        <f>IF(ISNUMBER('B. WasteTracking'!J97), IF('B. WasteTracking'!$J$38=Calculations!$O$6,'B. WasteTracking'!J97,'B. WasteTracking'!J97*'B. WasteTracking'!$H97/100),0)</f>
        <v>0</v>
      </c>
      <c r="S71" s="67">
        <f>IF(ISNUMBER('B. WasteTracking'!K97), 'B. WasteTracking'!K97*'B. WasteTracking'!$H97/100,0)</f>
        <v>0</v>
      </c>
      <c r="T71" s="67">
        <f>IF(ISNUMBER('B. WasteTracking'!H97), 'B. WasteTracking'!H97,0)</f>
        <v>0</v>
      </c>
      <c r="U71" s="4"/>
      <c r="W71" s="9"/>
      <c r="X71" s="9"/>
      <c r="AX71" s="4">
        <v>59</v>
      </c>
      <c r="AY71" s="4" t="e">
        <f>IF(#REF!="", "0",#REF! *#REF!/100)</f>
        <v>#REF!</v>
      </c>
      <c r="AZ71" s="4" t="e">
        <f>IF(#REF!="", "0",#REF! *#REF!/100)</f>
        <v>#REF!</v>
      </c>
      <c r="BA71" s="4" t="e">
        <f>IF(#REF!="", "0",#REF! *#REF!/100)</f>
        <v>#REF!</v>
      </c>
      <c r="BB71" s="4" t="e">
        <f>IF(#REF!="", "0",#REF! *#REF!/100)</f>
        <v>#REF!</v>
      </c>
    </row>
    <row r="72" spans="1:54" x14ac:dyDescent="0.35">
      <c r="A72" s="5"/>
      <c r="B72" s="4"/>
      <c r="C72" s="4"/>
      <c r="D72" s="4"/>
      <c r="E72" s="4"/>
      <c r="P72" s="14">
        <f>'B. WasteTracking'!G98</f>
        <v>0</v>
      </c>
      <c r="Q72" s="67">
        <f>IF(ISNUMBER('B. WasteTracking'!I98), IF('B. WasteTracking'!$I$38=Calculations!$O$6,'B. WasteTracking'!I98,'B. WasteTracking'!I98*'B. WasteTracking'!$H98/100),0)</f>
        <v>0</v>
      </c>
      <c r="R72" s="67">
        <f>IF(ISNUMBER('B. WasteTracking'!J98), IF('B. WasteTracking'!$J$38=Calculations!$O$6,'B. WasteTracking'!J98,'B. WasteTracking'!J98*'B. WasteTracking'!$H98/100),0)</f>
        <v>0</v>
      </c>
      <c r="S72" s="67">
        <f>IF(ISNUMBER('B. WasteTracking'!K98), 'B. WasteTracking'!K98*'B. WasteTracking'!$H98/100,0)</f>
        <v>0</v>
      </c>
      <c r="T72" s="67">
        <f>IF(ISNUMBER('B. WasteTracking'!H98), 'B. WasteTracking'!H98,0)</f>
        <v>0</v>
      </c>
      <c r="W72" s="9"/>
      <c r="X72" s="9"/>
      <c r="AX72" s="4">
        <v>60</v>
      </c>
      <c r="AY72" s="4" t="e">
        <f>IF(#REF!="", "0",#REF! *#REF!/100)</f>
        <v>#REF!</v>
      </c>
      <c r="AZ72" s="4" t="e">
        <f>IF(#REF!="", "0",#REF! *#REF!/100)</f>
        <v>#REF!</v>
      </c>
      <c r="BA72" s="4" t="e">
        <f>IF(#REF!="", "0",#REF! *#REF!/100)</f>
        <v>#REF!</v>
      </c>
      <c r="BB72" s="4" t="e">
        <f>IF(#REF!="", "0",#REF! *#REF!/100)</f>
        <v>#REF!</v>
      </c>
    </row>
    <row r="73" spans="1:54" x14ac:dyDescent="0.35">
      <c r="A73" s="5"/>
      <c r="B73" s="4"/>
      <c r="C73" s="4"/>
      <c r="D73" s="4"/>
      <c r="E73" s="4"/>
      <c r="P73" s="14">
        <f>'B. WasteTracking'!G99</f>
        <v>0</v>
      </c>
      <c r="Q73" s="67">
        <f>IF(ISNUMBER('B. WasteTracking'!I99), IF('B. WasteTracking'!$I$38=Calculations!$O$6,'B. WasteTracking'!I99,'B. WasteTracking'!I99*'B. WasteTracking'!$H99/100),0)</f>
        <v>0</v>
      </c>
      <c r="R73" s="67">
        <f>IF(ISNUMBER('B. WasteTracking'!J99), IF('B. WasteTracking'!$J$38=Calculations!$O$6,'B. WasteTracking'!J99,'B. WasteTracking'!J99*'B. WasteTracking'!$H99/100),0)</f>
        <v>0</v>
      </c>
      <c r="S73" s="67">
        <f>IF(ISNUMBER('B. WasteTracking'!K99), 'B. WasteTracking'!K99*'B. WasteTracking'!$H99/100,0)</f>
        <v>0</v>
      </c>
      <c r="T73" s="67">
        <f>IF(ISNUMBER('B. WasteTracking'!H99), 'B. WasteTracking'!H99,0)</f>
        <v>0</v>
      </c>
      <c r="W73" s="9"/>
      <c r="X73" s="9"/>
      <c r="AX73" s="4">
        <v>61</v>
      </c>
      <c r="AY73" s="4" t="e">
        <f>IF(#REF!="", "0",#REF! *#REF!/100)</f>
        <v>#REF!</v>
      </c>
      <c r="AZ73" s="4" t="e">
        <f>IF(#REF!="", "0",#REF! *#REF!/100)</f>
        <v>#REF!</v>
      </c>
      <c r="BA73" s="4" t="e">
        <f>IF(#REF!="", "0",#REF! *#REF!/100)</f>
        <v>#REF!</v>
      </c>
      <c r="BB73" s="4" t="e">
        <f>IF(#REF!="", "0",#REF! *#REF!/100)</f>
        <v>#REF!</v>
      </c>
    </row>
    <row r="74" spans="1:54" x14ac:dyDescent="0.35">
      <c r="A74" s="5"/>
      <c r="B74" s="4"/>
      <c r="C74" s="4"/>
      <c r="D74" s="4"/>
      <c r="E74" s="4"/>
      <c r="P74" s="14">
        <f>'B. WasteTracking'!G100</f>
        <v>0</v>
      </c>
      <c r="Q74" s="67">
        <f>IF(ISNUMBER('B. WasteTracking'!I100), IF('B. WasteTracking'!$I$38=Calculations!$O$6,'B. WasteTracking'!I100,'B. WasteTracking'!I100*'B. WasteTracking'!$H100/100),0)</f>
        <v>0</v>
      </c>
      <c r="R74" s="67">
        <f>IF(ISNUMBER('B. WasteTracking'!J100), IF('B. WasteTracking'!$J$38=Calculations!$O$6,'B. WasteTracking'!J100,'B. WasteTracking'!J100*'B. WasteTracking'!$H100/100),0)</f>
        <v>0</v>
      </c>
      <c r="S74" s="67">
        <f>IF(ISNUMBER('B. WasteTracking'!K100), 'B. WasteTracking'!K100*'B. WasteTracking'!$H100/100,0)</f>
        <v>0</v>
      </c>
      <c r="T74" s="67">
        <f>IF(ISNUMBER('B. WasteTracking'!H100), 'B. WasteTracking'!H100,0)</f>
        <v>0</v>
      </c>
      <c r="W74" s="9"/>
      <c r="X74" s="9"/>
      <c r="AX74" s="4">
        <v>62</v>
      </c>
      <c r="AY74" s="4" t="e">
        <f>IF(#REF!="", "0",#REF! *#REF!/100)</f>
        <v>#REF!</v>
      </c>
      <c r="AZ74" s="4" t="e">
        <f>IF(#REF!="", "0",#REF! *#REF!/100)</f>
        <v>#REF!</v>
      </c>
      <c r="BA74" s="4" t="e">
        <f>IF(#REF!="", "0",#REF! *#REF!/100)</f>
        <v>#REF!</v>
      </c>
      <c r="BB74" s="4" t="e">
        <f>IF(#REF!="", "0",#REF! *#REF!/100)</f>
        <v>#REF!</v>
      </c>
    </row>
    <row r="75" spans="1:54" x14ac:dyDescent="0.35">
      <c r="A75" s="5"/>
      <c r="B75" s="4"/>
      <c r="C75" s="4"/>
      <c r="D75" s="4"/>
      <c r="E75" s="4"/>
      <c r="O75" s="4"/>
      <c r="P75" s="14">
        <f>'B. WasteTracking'!G101</f>
        <v>0</v>
      </c>
      <c r="Q75" s="67">
        <f>IF(ISNUMBER('B. WasteTracking'!I101), IF('B. WasteTracking'!$I$38=Calculations!$O$6,'B. WasteTracking'!I101,'B. WasteTracking'!I101*'B. WasteTracking'!$H101/100),0)</f>
        <v>0</v>
      </c>
      <c r="R75" s="67">
        <f>IF(ISNUMBER('B. WasteTracking'!J101), IF('B. WasteTracking'!$J$38=Calculations!$O$6,'B. WasteTracking'!J101,'B. WasteTracking'!J101*'B. WasteTracking'!$H101/100),0)</f>
        <v>0</v>
      </c>
      <c r="S75" s="67">
        <f>IF(ISNUMBER('B. WasteTracking'!K101), 'B. WasteTracking'!K101*'B. WasteTracking'!$H101/100,0)</f>
        <v>0</v>
      </c>
      <c r="T75" s="67">
        <f>IF(ISNUMBER('B. WasteTracking'!H101), 'B. WasteTracking'!H101,0)</f>
        <v>0</v>
      </c>
      <c r="W75" s="9"/>
      <c r="X75" s="9"/>
      <c r="AX75" s="4">
        <v>63</v>
      </c>
      <c r="AY75" s="4" t="e">
        <f>IF(#REF!="", "0",#REF! *#REF!/100)</f>
        <v>#REF!</v>
      </c>
      <c r="AZ75" s="4" t="e">
        <f>IF(#REF!="", "0",#REF! *#REF!/100)</f>
        <v>#REF!</v>
      </c>
      <c r="BA75" s="4" t="e">
        <f>IF(#REF!="", "0",#REF! *#REF!/100)</f>
        <v>#REF!</v>
      </c>
      <c r="BB75" s="4" t="e">
        <f>IF(#REF!="", "0",#REF! *#REF!/100)</f>
        <v>#REF!</v>
      </c>
    </row>
    <row r="76" spans="1:54" x14ac:dyDescent="0.35">
      <c r="A76" s="5"/>
      <c r="B76" s="4"/>
      <c r="C76" s="4"/>
      <c r="D76" s="4"/>
      <c r="E76" s="4"/>
      <c r="O76" s="4"/>
      <c r="P76" s="14" t="str">
        <f>'B. WasteTracking'!G102</f>
        <v>Type of  Materials</v>
      </c>
      <c r="Q76" s="67">
        <f>IF(ISNUMBER('B. WasteTracking'!I102), IF('B. WasteTracking'!$I$38=Calculations!$O$6,'B. WasteTracking'!I102,'B. WasteTracking'!I102*'B. WasteTracking'!$H102/100),0)</f>
        <v>0</v>
      </c>
      <c r="R76" s="67">
        <f>IF(ISNUMBER('B. WasteTracking'!J102), IF('B. WasteTracking'!$J$38=Calculations!$O$6,'B. WasteTracking'!J102,'B. WasteTracking'!J102*'B. WasteTracking'!$H102/100),0)</f>
        <v>0</v>
      </c>
      <c r="S76" s="67">
        <f>IF(ISNUMBER('B. WasteTracking'!K102), 'B. WasteTracking'!K102*'B. WasteTracking'!$H102/100,0)</f>
        <v>0</v>
      </c>
      <c r="T76" s="67">
        <f>IF(ISNUMBER('B. WasteTracking'!H102), 'B. WasteTracking'!H102,0)</f>
        <v>0</v>
      </c>
      <c r="W76" s="9"/>
      <c r="X76" s="9"/>
      <c r="AX76" s="4">
        <v>64</v>
      </c>
      <c r="AY76" s="4" t="e">
        <f>IF(#REF!="", "0",#REF! *#REF!/100)</f>
        <v>#REF!</v>
      </c>
      <c r="AZ76" s="4" t="e">
        <f>IF(#REF!="", "0",#REF! *#REF!/100)</f>
        <v>#REF!</v>
      </c>
      <c r="BA76" s="4" t="e">
        <f>IF(#REF!="", "0",#REF! *#REF!/100)</f>
        <v>#REF!</v>
      </c>
      <c r="BB76" s="4" t="e">
        <f>IF(#REF!="", "0",#REF! *#REF!/100)</f>
        <v>#REF!</v>
      </c>
    </row>
    <row r="77" spans="1:54" x14ac:dyDescent="0.35">
      <c r="A77" s="5"/>
      <c r="B77" s="4"/>
      <c r="C77" s="4"/>
      <c r="D77" s="4"/>
      <c r="E77" s="4"/>
      <c r="O77" s="4"/>
      <c r="P77" s="14">
        <f>'B. WasteTracking'!G103</f>
        <v>0</v>
      </c>
      <c r="Q77" s="67">
        <f>IF(ISNUMBER('B. WasteTracking'!I103), IF('B. WasteTracking'!$I$38=Calculations!$O$6,'B. WasteTracking'!I103,'B. WasteTracking'!I103*'B. WasteTracking'!$H103/100),0)</f>
        <v>0</v>
      </c>
      <c r="R77" s="67">
        <f>IF(ISNUMBER('B. WasteTracking'!J103), IF('B. WasteTracking'!$J$38=Calculations!$O$6,'B. WasteTracking'!J103,'B. WasteTracking'!J103*'B. WasteTracking'!$H103/100),0)</f>
        <v>0</v>
      </c>
      <c r="S77" s="67">
        <f>IF(ISNUMBER('B. WasteTracking'!K103), 'B. WasteTracking'!K103*'B. WasteTracking'!$H103/100,0)</f>
        <v>0</v>
      </c>
      <c r="T77" s="67">
        <f>IF(ISNUMBER('B. WasteTracking'!H103), 'B. WasteTracking'!H103,0)</f>
        <v>0</v>
      </c>
      <c r="W77" s="9"/>
      <c r="X77" s="9"/>
      <c r="AX77" s="4">
        <v>65</v>
      </c>
      <c r="AY77" s="4" t="e">
        <f>IF(#REF!="", "0",#REF! *#REF!/100)</f>
        <v>#REF!</v>
      </c>
      <c r="AZ77" s="4" t="e">
        <f>IF(#REF!="", "0",#REF! *#REF!/100)</f>
        <v>#REF!</v>
      </c>
      <c r="BA77" s="4" t="e">
        <f>IF(#REF!="", "0",#REF! *#REF!/100)</f>
        <v>#REF!</v>
      </c>
      <c r="BB77" s="4" t="e">
        <f>IF(#REF!="", "0",#REF! *#REF!/100)</f>
        <v>#REF!</v>
      </c>
    </row>
    <row r="78" spans="1:54" x14ac:dyDescent="0.35">
      <c r="A78" s="5"/>
      <c r="B78" s="4"/>
      <c r="C78" s="4"/>
      <c r="D78" s="4"/>
      <c r="E78" s="4"/>
      <c r="O78" s="4"/>
      <c r="P78" s="14" t="str">
        <f>'B. WasteTracking'!G104</f>
        <v>(Select from drop down list)</v>
      </c>
      <c r="Q78" s="67">
        <f>IF(ISNUMBER('B. WasteTracking'!I104), IF('B. WasteTracking'!$I$38=Calculations!$O$6,'B. WasteTracking'!I104,'B. WasteTracking'!I104*'B. WasteTracking'!$H104/100),0)</f>
        <v>0</v>
      </c>
      <c r="R78" s="67">
        <f>IF(ISNUMBER('B. WasteTracking'!J104), IF('B. WasteTracking'!$J$38=Calculations!$O$6,'B. WasteTracking'!J104,'B. WasteTracking'!J104*'B. WasteTracking'!$H104/100),0)</f>
        <v>0</v>
      </c>
      <c r="S78" s="67">
        <f>IF(ISNUMBER('B. WasteTracking'!K104), 'B. WasteTracking'!K104*'B. WasteTracking'!$H104/100,0)</f>
        <v>0</v>
      </c>
      <c r="T78" s="67">
        <f>IF(ISNUMBER('B. WasteTracking'!H104), 'B. WasteTracking'!H104,0)</f>
        <v>0</v>
      </c>
      <c r="W78" s="9"/>
      <c r="X78" s="9"/>
      <c r="AX78" s="4">
        <v>66</v>
      </c>
      <c r="AY78" s="4" t="e">
        <f>IF(#REF!="", "0",#REF! *#REF!/100)</f>
        <v>#REF!</v>
      </c>
      <c r="AZ78" s="4" t="e">
        <f>IF(#REF!="", "0",#REF! *#REF!/100)</f>
        <v>#REF!</v>
      </c>
      <c r="BA78" s="4" t="e">
        <f>IF(#REF!="", "0",#REF! *#REF!/100)</f>
        <v>#REF!</v>
      </c>
      <c r="BB78" s="4" t="e">
        <f>IF(#REF!="", "0",#REF! *#REF!/100)</f>
        <v>#REF!</v>
      </c>
    </row>
    <row r="79" spans="1:54" x14ac:dyDescent="0.35">
      <c r="A79" s="5"/>
      <c r="B79" s="4"/>
      <c r="C79" s="4"/>
      <c r="D79" s="4"/>
      <c r="E79" s="4"/>
      <c r="P79" s="14">
        <f>'B. WasteTracking'!G105</f>
        <v>0</v>
      </c>
      <c r="Q79" s="67">
        <f>IF(ISNUMBER('B. WasteTracking'!I105), IF('B. WasteTracking'!$I$38=Calculations!$O$6,'B. WasteTracking'!I105,'B. WasteTracking'!I105*'B. WasteTracking'!$H105/100),0)</f>
        <v>0</v>
      </c>
      <c r="R79" s="67">
        <f>IF(ISNUMBER('B. WasteTracking'!J105), IF('B. WasteTracking'!$J$38=Calculations!$O$6,'B. WasteTracking'!J105,'B. WasteTracking'!J105*'B. WasteTracking'!$H105/100),0)</f>
        <v>0</v>
      </c>
      <c r="S79" s="67">
        <f>IF(ISNUMBER('B. WasteTracking'!K105), 'B. WasteTracking'!K105*'B. WasteTracking'!$H105/100,0)</f>
        <v>0</v>
      </c>
      <c r="T79" s="67">
        <f>IF(ISNUMBER('B. WasteTracking'!H105), 'B. WasteTracking'!H105,0)</f>
        <v>0</v>
      </c>
      <c r="W79" s="9"/>
      <c r="X79" s="9"/>
      <c r="AX79" s="4">
        <v>67</v>
      </c>
      <c r="AY79" s="4" t="e">
        <f>IF(#REF!="", "0",#REF! *#REF!/100)</f>
        <v>#REF!</v>
      </c>
      <c r="AZ79" s="4" t="e">
        <f>IF(#REF!="", "0",#REF! *#REF!/100)</f>
        <v>#REF!</v>
      </c>
      <c r="BA79" s="4" t="e">
        <f>IF(#REF!="", "0",#REF! *#REF!/100)</f>
        <v>#REF!</v>
      </c>
      <c r="BB79" s="4" t="e">
        <f>IF(#REF!="", "0",#REF! *#REF!/100)</f>
        <v>#REF!</v>
      </c>
    </row>
    <row r="80" spans="1:54" x14ac:dyDescent="0.35">
      <c r="P80" s="14">
        <f>'B. WasteTracking'!G106</f>
        <v>0</v>
      </c>
      <c r="Q80" s="67">
        <f>IF(ISNUMBER('B. WasteTracking'!I106), IF('B. WasteTracking'!$I$38=Calculations!$O$6,'B. WasteTracking'!I106,'B. WasteTracking'!I106*'B. WasteTracking'!$H106/100),0)</f>
        <v>0</v>
      </c>
      <c r="R80" s="67">
        <f>IF(ISNUMBER('B. WasteTracking'!J106), IF('B. WasteTracking'!$J$38=Calculations!$O$6,'B. WasteTracking'!J106,'B. WasteTracking'!J106*'B. WasteTracking'!$H106/100),0)</f>
        <v>0</v>
      </c>
      <c r="S80" s="67">
        <f>IF(ISNUMBER('B. WasteTracking'!K106), 'B. WasteTracking'!K106*'B. WasteTracking'!$H106/100,0)</f>
        <v>0</v>
      </c>
      <c r="T80" s="67">
        <f>IF(ISNUMBER('B. WasteTracking'!H106), 'B. WasteTracking'!H106,0)</f>
        <v>0</v>
      </c>
      <c r="W80" s="9"/>
      <c r="X80" s="9"/>
      <c r="AX80" s="4">
        <v>68</v>
      </c>
      <c r="AY80" s="4" t="e">
        <f>IF(#REF!="", "0",#REF! *#REF!/100)</f>
        <v>#REF!</v>
      </c>
      <c r="AZ80" s="4" t="e">
        <f>IF(#REF!="", "0",#REF! *#REF!/100)</f>
        <v>#REF!</v>
      </c>
      <c r="BA80" s="4" t="e">
        <f>IF(#REF!="", "0",#REF! *#REF!/100)</f>
        <v>#REF!</v>
      </c>
      <c r="BB80" s="4" t="e">
        <f>IF(#REF!="", "0",#REF! *#REF!/100)</f>
        <v>#REF!</v>
      </c>
    </row>
    <row r="81" spans="16:54" x14ac:dyDescent="0.35">
      <c r="P81" s="14">
        <f>'B. WasteTracking'!G107</f>
        <v>0</v>
      </c>
      <c r="Q81" s="67">
        <f>IF(ISNUMBER('B. WasteTracking'!I107), IF('B. WasteTracking'!$I$38=Calculations!$O$6,'B. WasteTracking'!I107,'B. WasteTracking'!I107*'B. WasteTracking'!$H107/100),0)</f>
        <v>0</v>
      </c>
      <c r="R81" s="67">
        <f>IF(ISNUMBER('B. WasteTracking'!J107), IF('B. WasteTracking'!$J$38=Calculations!$O$6,'B. WasteTracking'!J107,'B. WasteTracking'!J107*'B. WasteTracking'!$H107/100),0)</f>
        <v>0</v>
      </c>
      <c r="S81" s="67">
        <f>IF(ISNUMBER('B. WasteTracking'!K107), 'B. WasteTracking'!K107*'B. WasteTracking'!$H107/100,0)</f>
        <v>0</v>
      </c>
      <c r="T81" s="67">
        <f>IF(ISNUMBER('B. WasteTracking'!H107), 'B. WasteTracking'!H107,0)</f>
        <v>0</v>
      </c>
      <c r="W81" s="9"/>
      <c r="X81" s="9"/>
      <c r="AX81" s="4">
        <v>69</v>
      </c>
      <c r="AY81" s="4" t="e">
        <f>IF(#REF!="", "0",#REF! *#REF!/100)</f>
        <v>#REF!</v>
      </c>
      <c r="AZ81" s="4" t="e">
        <f>IF(#REF!="", "0",#REF! *#REF!/100)</f>
        <v>#REF!</v>
      </c>
      <c r="BA81" s="4" t="e">
        <f>IF(#REF!="", "0",#REF! *#REF!/100)</f>
        <v>#REF!</v>
      </c>
      <c r="BB81" s="4" t="e">
        <f>IF(#REF!="", "0",#REF! *#REF!/100)</f>
        <v>#REF!</v>
      </c>
    </row>
    <row r="82" spans="16:54" x14ac:dyDescent="0.35">
      <c r="P82" s="14">
        <f>'B. WasteTracking'!G108</f>
        <v>0</v>
      </c>
      <c r="Q82" s="67">
        <f>IF(ISNUMBER('B. WasteTracking'!I108), IF('B. WasteTracking'!$I$38=Calculations!$O$6,'B. WasteTracking'!I108,'B. WasteTracking'!I108*'B. WasteTracking'!$H108/100),0)</f>
        <v>0</v>
      </c>
      <c r="R82" s="67">
        <f>IF(ISNUMBER('B. WasteTracking'!J108), IF('B. WasteTracking'!$J$38=Calculations!$O$6,'B. WasteTracking'!J108,'B. WasteTracking'!J108*'B. WasteTracking'!$H108/100),0)</f>
        <v>0</v>
      </c>
      <c r="S82" s="67">
        <f>IF(ISNUMBER('B. WasteTracking'!K108), 'B. WasteTracking'!K108*'B. WasteTracking'!$H108/100,0)</f>
        <v>0</v>
      </c>
      <c r="T82" s="67">
        <f>IF(ISNUMBER('B. WasteTracking'!H108), 'B. WasteTracking'!H108,0)</f>
        <v>0</v>
      </c>
      <c r="W82" s="9"/>
      <c r="X82" s="9"/>
      <c r="AX82" s="4">
        <v>70</v>
      </c>
      <c r="AY82" s="4" t="e">
        <f>IF(#REF!="", "0",#REF! *#REF!/100)</f>
        <v>#REF!</v>
      </c>
      <c r="AZ82" s="4" t="e">
        <f>IF(#REF!="", "0",#REF! *#REF!/100)</f>
        <v>#REF!</v>
      </c>
      <c r="BA82" s="4" t="e">
        <f>IF(#REF!="", "0",#REF! *#REF!/100)</f>
        <v>#REF!</v>
      </c>
      <c r="BB82" s="4" t="e">
        <f>IF(#REF!="", "0",#REF! *#REF!/100)</f>
        <v>#REF!</v>
      </c>
    </row>
    <row r="83" spans="16:54" x14ac:dyDescent="0.35">
      <c r="P83" s="14">
        <f>'B. WasteTracking'!G109</f>
        <v>0</v>
      </c>
      <c r="Q83" s="67">
        <f>IF(ISNUMBER('B. WasteTracking'!I109), IF('B. WasteTracking'!$I$38=Calculations!$O$6,'B. WasteTracking'!I109,'B. WasteTracking'!I109*'B. WasteTracking'!$H109/100),0)</f>
        <v>0</v>
      </c>
      <c r="R83" s="67">
        <f>IF(ISNUMBER('B. WasteTracking'!J109), IF('B. WasteTracking'!$J$38=Calculations!$O$6,'B. WasteTracking'!J109,'B. WasteTracking'!J109*'B. WasteTracking'!$H109/100),0)</f>
        <v>0</v>
      </c>
      <c r="S83" s="67">
        <f>IF(ISNUMBER('B. WasteTracking'!K109), 'B. WasteTracking'!K109*'B. WasteTracking'!$H109/100,0)</f>
        <v>0</v>
      </c>
      <c r="T83" s="67">
        <f>IF(ISNUMBER('B. WasteTracking'!H109), 'B. WasteTracking'!H109,0)</f>
        <v>0</v>
      </c>
      <c r="W83" s="9"/>
      <c r="X83" s="9"/>
      <c r="AX83" s="4">
        <v>71</v>
      </c>
      <c r="AY83" s="4" t="e">
        <f>IF(#REF!="", "0",#REF! *#REF!/100)</f>
        <v>#REF!</v>
      </c>
      <c r="AZ83" s="4" t="e">
        <f>IF(#REF!="", "0",#REF! *#REF!/100)</f>
        <v>#REF!</v>
      </c>
      <c r="BA83" s="4" t="e">
        <f>IF(#REF!="", "0",#REF! *#REF!/100)</f>
        <v>#REF!</v>
      </c>
      <c r="BB83" s="4" t="e">
        <f>IF(#REF!="", "0",#REF! *#REF!/100)</f>
        <v>#REF!</v>
      </c>
    </row>
    <row r="84" spans="16:54" x14ac:dyDescent="0.35">
      <c r="P84" s="14">
        <f>'B. WasteTracking'!G110</f>
        <v>0</v>
      </c>
      <c r="Q84" s="67">
        <f>IF(ISNUMBER('B. WasteTracking'!I110), IF('B. WasteTracking'!$I$38=Calculations!$O$6,'B. WasteTracking'!I110,'B. WasteTracking'!I110*'B. WasteTracking'!$H110/100),0)</f>
        <v>0</v>
      </c>
      <c r="R84" s="67">
        <f>IF(ISNUMBER('B. WasteTracking'!J110), IF('B. WasteTracking'!$J$38=Calculations!$O$6,'B. WasteTracking'!J110,'B. WasteTracking'!J110*'B. WasteTracking'!$H110/100),0)</f>
        <v>0</v>
      </c>
      <c r="S84" s="67">
        <f>IF(ISNUMBER('B. WasteTracking'!K110), 'B. WasteTracking'!K110*'B. WasteTracking'!$H110/100,0)</f>
        <v>0</v>
      </c>
      <c r="T84" s="67">
        <f>IF(ISNUMBER('B. WasteTracking'!H110), 'B. WasteTracking'!H110,0)</f>
        <v>0</v>
      </c>
      <c r="W84" s="9"/>
      <c r="X84" s="9"/>
      <c r="AX84" s="4">
        <v>72</v>
      </c>
      <c r="AY84" s="4" t="e">
        <f>IF(#REF!="", "0",#REF! *#REF!/100)</f>
        <v>#REF!</v>
      </c>
      <c r="AZ84" s="4" t="e">
        <f>IF(#REF!="", "0",#REF! *#REF!/100)</f>
        <v>#REF!</v>
      </c>
      <c r="BA84" s="4" t="e">
        <f>IF(#REF!="", "0",#REF! *#REF!/100)</f>
        <v>#REF!</v>
      </c>
      <c r="BB84" s="4" t="e">
        <f>IF(#REF!="", "0",#REF! *#REF!/100)</f>
        <v>#REF!</v>
      </c>
    </row>
    <row r="85" spans="16:54" x14ac:dyDescent="0.35">
      <c r="P85" s="14">
        <f>'B. WasteTracking'!G111</f>
        <v>0</v>
      </c>
      <c r="Q85" s="67">
        <f>IF(ISNUMBER('B. WasteTracking'!I111), IF('B. WasteTracking'!$I$38=Calculations!$O$6,'B. WasteTracking'!I111,'B. WasteTracking'!I111*'B. WasteTracking'!$H111/100),0)</f>
        <v>0</v>
      </c>
      <c r="R85" s="67">
        <f>IF(ISNUMBER('B. WasteTracking'!J111), IF('B. WasteTracking'!$J$38=Calculations!$O$6,'B. WasteTracking'!J111,'B. WasteTracking'!J111*'B. WasteTracking'!$H111/100),0)</f>
        <v>0</v>
      </c>
      <c r="S85" s="67">
        <f>IF(ISNUMBER('B. WasteTracking'!K111), 'B. WasteTracking'!K111*'B. WasteTracking'!$H111/100,0)</f>
        <v>0</v>
      </c>
      <c r="T85" s="67">
        <f>IF(ISNUMBER('B. WasteTracking'!H111), 'B. WasteTracking'!H111,0)</f>
        <v>0</v>
      </c>
      <c r="W85" s="9"/>
      <c r="X85" s="9"/>
      <c r="AX85" s="4">
        <v>73</v>
      </c>
      <c r="AY85" s="4" t="e">
        <f>IF(#REF!="", "0",#REF! *#REF!/100)</f>
        <v>#REF!</v>
      </c>
      <c r="AZ85" s="4" t="e">
        <f>IF(#REF!="", "0",#REF! *#REF!/100)</f>
        <v>#REF!</v>
      </c>
      <c r="BA85" s="4" t="e">
        <f>IF(#REF!="", "0",#REF! *#REF!/100)</f>
        <v>#REF!</v>
      </c>
      <c r="BB85" s="4" t="e">
        <f>IF(#REF!="", "0",#REF! *#REF!/100)</f>
        <v>#REF!</v>
      </c>
    </row>
    <row r="86" spans="16:54" x14ac:dyDescent="0.35">
      <c r="P86" s="14">
        <f>'B. WasteTracking'!G112</f>
        <v>0</v>
      </c>
      <c r="Q86" s="67">
        <f>IF(ISNUMBER('B. WasteTracking'!I112), IF('B. WasteTracking'!$I$38=Calculations!$O$6,'B. WasteTracking'!I112,'B. WasteTracking'!I112*'B. WasteTracking'!$H112/100),0)</f>
        <v>0</v>
      </c>
      <c r="R86" s="67">
        <f>IF(ISNUMBER('B. WasteTracking'!J112), IF('B. WasteTracking'!$J$38=Calculations!$O$6,'B. WasteTracking'!J112,'B. WasteTracking'!J112*'B. WasteTracking'!$H112/100),0)</f>
        <v>0</v>
      </c>
      <c r="S86" s="67">
        <f>IF(ISNUMBER('B. WasteTracking'!K112), 'B. WasteTracking'!K112*'B. WasteTracking'!$H112/100,0)</f>
        <v>0</v>
      </c>
      <c r="T86" s="67">
        <f>IF(ISNUMBER('B. WasteTracking'!H112), 'B. WasteTracking'!H112,0)</f>
        <v>0</v>
      </c>
      <c r="W86" s="9"/>
      <c r="X86" s="9"/>
      <c r="AX86" s="4">
        <v>74</v>
      </c>
      <c r="AY86" s="4" t="e">
        <f>IF(#REF!="", "0",#REF! *#REF!/100)</f>
        <v>#REF!</v>
      </c>
      <c r="AZ86" s="4" t="e">
        <f>IF(#REF!="", "0",#REF! *#REF!/100)</f>
        <v>#REF!</v>
      </c>
      <c r="BA86" s="4" t="e">
        <f>IF(#REF!="", "0",#REF! *#REF!/100)</f>
        <v>#REF!</v>
      </c>
      <c r="BB86" s="4" t="e">
        <f>IF(#REF!="", "0",#REF! *#REF!/100)</f>
        <v>#REF!</v>
      </c>
    </row>
    <row r="87" spans="16:54" x14ac:dyDescent="0.35">
      <c r="P87" s="14">
        <f>'B. WasteTracking'!G113</f>
        <v>0</v>
      </c>
      <c r="Q87" s="67">
        <f>IF(ISNUMBER('B. WasteTracking'!I113), IF('B. WasteTracking'!$I$38=Calculations!$O$6,'B. WasteTracking'!I113,'B. WasteTracking'!I113*'B. WasteTracking'!$H113/100),0)</f>
        <v>0</v>
      </c>
      <c r="R87" s="67">
        <f>IF(ISNUMBER('B. WasteTracking'!J113), IF('B. WasteTracking'!$J$38=Calculations!$O$6,'B. WasteTracking'!J113,'B. WasteTracking'!J113*'B. WasteTracking'!$H113/100),0)</f>
        <v>0</v>
      </c>
      <c r="S87" s="67">
        <f>IF(ISNUMBER('B. WasteTracking'!K113), 'B. WasteTracking'!K113*'B. WasteTracking'!$H113/100,0)</f>
        <v>0</v>
      </c>
      <c r="T87" s="67">
        <f>IF(ISNUMBER('B. WasteTracking'!H113), 'B. WasteTracking'!H113,0)</f>
        <v>0</v>
      </c>
      <c r="W87" s="9"/>
      <c r="X87" s="9"/>
      <c r="AX87" s="4">
        <v>75</v>
      </c>
      <c r="AY87" s="4" t="e">
        <f>IF(#REF!="", "0",#REF! *#REF!/100)</f>
        <v>#REF!</v>
      </c>
      <c r="AZ87" s="4" t="e">
        <f>IF(#REF!="", "0",#REF! *#REF!/100)</f>
        <v>#REF!</v>
      </c>
      <c r="BA87" s="4" t="e">
        <f>IF(#REF!="", "0",#REF! *#REF!/100)</f>
        <v>#REF!</v>
      </c>
      <c r="BB87" s="4" t="e">
        <f>IF(#REF!="", "0",#REF! *#REF!/100)</f>
        <v>#REF!</v>
      </c>
    </row>
    <row r="88" spans="16:54" x14ac:dyDescent="0.35">
      <c r="P88" s="14">
        <f>'B. WasteTracking'!G114</f>
        <v>0</v>
      </c>
      <c r="Q88" s="67">
        <f>IF(ISNUMBER('B. WasteTracking'!I114), IF('B. WasteTracking'!$I$38=Calculations!$O$6,'B. WasteTracking'!I114,'B. WasteTracking'!I114*'B. WasteTracking'!$H114/100),0)</f>
        <v>0</v>
      </c>
      <c r="R88" s="67">
        <f>IF(ISNUMBER('B. WasteTracking'!J114), IF('B. WasteTracking'!$J$38=Calculations!$O$6,'B. WasteTracking'!J114,'B. WasteTracking'!J114*'B. WasteTracking'!$H114/100),0)</f>
        <v>0</v>
      </c>
      <c r="S88" s="67">
        <f>IF(ISNUMBER('B. WasteTracking'!K114), 'B. WasteTracking'!K114*'B. WasteTracking'!$H114/100,0)</f>
        <v>0</v>
      </c>
      <c r="T88" s="67">
        <f>IF(ISNUMBER('B. WasteTracking'!H114), 'B. WasteTracking'!H114,0)</f>
        <v>0</v>
      </c>
      <c r="W88" s="9"/>
      <c r="X88" s="9"/>
      <c r="AX88" s="4">
        <v>76</v>
      </c>
      <c r="AY88" s="4" t="e">
        <f>IF(#REF!="", "0",#REF! *#REF!/100)</f>
        <v>#REF!</v>
      </c>
      <c r="AZ88" s="4" t="e">
        <f>IF(#REF!="", "0",#REF! *#REF!/100)</f>
        <v>#REF!</v>
      </c>
      <c r="BA88" s="4" t="e">
        <f>IF(#REF!="", "0",#REF! *#REF!/100)</f>
        <v>#REF!</v>
      </c>
      <c r="BB88" s="4" t="e">
        <f>IF(#REF!="", "0",#REF! *#REF!/100)</f>
        <v>#REF!</v>
      </c>
    </row>
    <row r="89" spans="16:54" x14ac:dyDescent="0.35">
      <c r="P89" s="14">
        <f>'B. WasteTracking'!G115</f>
        <v>0</v>
      </c>
      <c r="Q89" s="67">
        <f>IF(ISNUMBER('B. WasteTracking'!I115), IF('B. WasteTracking'!$I$38=Calculations!$O$6,'B. WasteTracking'!I115,'B. WasteTracking'!I115*'B. WasteTracking'!$H115/100),0)</f>
        <v>0</v>
      </c>
      <c r="R89" s="67">
        <f>IF(ISNUMBER('B. WasteTracking'!J115), IF('B. WasteTracking'!$J$38=Calculations!$O$6,'B. WasteTracking'!J115,'B. WasteTracking'!J115*'B. WasteTracking'!$H115/100),0)</f>
        <v>0</v>
      </c>
      <c r="S89" s="67">
        <f>IF(ISNUMBER('B. WasteTracking'!K115), 'B. WasteTracking'!K115*'B. WasteTracking'!$H115/100,0)</f>
        <v>0</v>
      </c>
      <c r="T89" s="67">
        <f>IF(ISNUMBER('B. WasteTracking'!H115), 'B. WasteTracking'!H115,0)</f>
        <v>0</v>
      </c>
      <c r="W89" s="9"/>
      <c r="X89" s="9"/>
      <c r="AX89" s="4">
        <v>77</v>
      </c>
      <c r="AY89" s="4" t="e">
        <f>IF(#REF!="", "0",#REF! *#REF!/100)</f>
        <v>#REF!</v>
      </c>
      <c r="AZ89" s="4" t="e">
        <f>IF(#REF!="", "0",#REF! *#REF!/100)</f>
        <v>#REF!</v>
      </c>
      <c r="BA89" s="4" t="e">
        <f>IF(#REF!="", "0",#REF! *#REF!/100)</f>
        <v>#REF!</v>
      </c>
      <c r="BB89" s="4" t="e">
        <f>IF(#REF!="", "0",#REF! *#REF!/100)</f>
        <v>#REF!</v>
      </c>
    </row>
    <row r="90" spans="16:54" x14ac:dyDescent="0.35">
      <c r="P90" s="14">
        <f>'B. WasteTracking'!G116</f>
        <v>0</v>
      </c>
      <c r="Q90" s="67">
        <f>IF(ISNUMBER('B. WasteTracking'!I116), IF('B. WasteTracking'!$I$38=Calculations!$O$6,'B. WasteTracking'!I116,'B. WasteTracking'!I116*'B. WasteTracking'!$H116/100),0)</f>
        <v>0</v>
      </c>
      <c r="R90" s="67">
        <f>IF(ISNUMBER('B. WasteTracking'!J116), IF('B. WasteTracking'!$J$38=Calculations!$O$6,'B. WasteTracking'!J116,'B. WasteTracking'!J116*'B. WasteTracking'!$H116/100),0)</f>
        <v>0</v>
      </c>
      <c r="S90" s="67">
        <f>IF(ISNUMBER('B. WasteTracking'!K116), 'B. WasteTracking'!K116*'B. WasteTracking'!$H116/100,0)</f>
        <v>0</v>
      </c>
      <c r="T90" s="67">
        <f>IF(ISNUMBER('B. WasteTracking'!H116), 'B. WasteTracking'!H116,0)</f>
        <v>0</v>
      </c>
      <c r="W90" s="9"/>
      <c r="X90" s="9"/>
      <c r="AX90" s="4">
        <v>78</v>
      </c>
      <c r="AY90" s="4" t="e">
        <f>IF(#REF!="", "0",#REF! *#REF!/100)</f>
        <v>#REF!</v>
      </c>
      <c r="AZ90" s="4" t="e">
        <f>IF(#REF!="", "0",#REF! *#REF!/100)</f>
        <v>#REF!</v>
      </c>
      <c r="BA90" s="4" t="e">
        <f>IF(#REF!="", "0",#REF! *#REF!/100)</f>
        <v>#REF!</v>
      </c>
      <c r="BB90" s="4" t="e">
        <f>IF(#REF!="", "0",#REF! *#REF!/100)</f>
        <v>#REF!</v>
      </c>
    </row>
    <row r="91" spans="16:54" x14ac:dyDescent="0.35">
      <c r="P91" s="14">
        <f>'B. WasteTracking'!G117</f>
        <v>0</v>
      </c>
      <c r="Q91" s="67">
        <f>IF(ISNUMBER('B. WasteTracking'!I117), IF('B. WasteTracking'!$I$38=Calculations!$O$6,'B. WasteTracking'!I117,'B. WasteTracking'!I117*'B. WasteTracking'!$H117/100),0)</f>
        <v>0</v>
      </c>
      <c r="R91" s="67">
        <f>IF(ISNUMBER('B. WasteTracking'!J117), IF('B. WasteTracking'!$J$38=Calculations!$O$6,'B. WasteTracking'!J117,'B. WasteTracking'!J117*'B. WasteTracking'!$H117/100),0)</f>
        <v>0</v>
      </c>
      <c r="S91" s="67">
        <f>IF(ISNUMBER('B. WasteTracking'!K117), 'B. WasteTracking'!K117*'B. WasteTracking'!$H117/100,0)</f>
        <v>0</v>
      </c>
      <c r="T91" s="67">
        <f>IF(ISNUMBER('B. WasteTracking'!H117), 'B. WasteTracking'!H117,0)</f>
        <v>0</v>
      </c>
      <c r="W91" s="9"/>
      <c r="X91" s="9"/>
      <c r="AX91" s="4">
        <v>79</v>
      </c>
      <c r="AY91" s="4" t="e">
        <f>IF(#REF!="", "0",#REF! *#REF!/100)</f>
        <v>#REF!</v>
      </c>
      <c r="AZ91" s="4" t="e">
        <f>IF(#REF!="", "0",#REF! *#REF!/100)</f>
        <v>#REF!</v>
      </c>
      <c r="BA91" s="4" t="e">
        <f>IF(#REF!="", "0",#REF! *#REF!/100)</f>
        <v>#REF!</v>
      </c>
      <c r="BB91" s="4" t="e">
        <f>IF(#REF!="", "0",#REF! *#REF!/100)</f>
        <v>#REF!</v>
      </c>
    </row>
    <row r="92" spans="16:54" x14ac:dyDescent="0.35">
      <c r="P92" s="14">
        <f>'B. WasteTracking'!G118</f>
        <v>0</v>
      </c>
      <c r="Q92" s="67">
        <f>IF(ISNUMBER('B. WasteTracking'!I118), IF('B. WasteTracking'!$I$38=Calculations!$O$6,'B. WasteTracking'!I118,'B. WasteTracking'!I118*'B. WasteTracking'!$H118/100),0)</f>
        <v>0</v>
      </c>
      <c r="R92" s="67">
        <f>IF(ISNUMBER('B. WasteTracking'!J118), IF('B. WasteTracking'!$J$38=Calculations!$O$6,'B. WasteTracking'!J118,'B. WasteTracking'!J118*'B. WasteTracking'!$H118/100),0)</f>
        <v>0</v>
      </c>
      <c r="S92" s="67">
        <f>IF(ISNUMBER('B. WasteTracking'!K118), 'B. WasteTracking'!K118*'B. WasteTracking'!$H118/100,0)</f>
        <v>0</v>
      </c>
      <c r="T92" s="67">
        <f>IF(ISNUMBER('B. WasteTracking'!H118), 'B. WasteTracking'!H118,0)</f>
        <v>0</v>
      </c>
      <c r="W92" s="9"/>
      <c r="X92" s="9"/>
      <c r="AX92" s="4">
        <v>80</v>
      </c>
      <c r="AY92" s="4" t="e">
        <f>IF(#REF!="", "0",#REF! *#REF!/100)</f>
        <v>#REF!</v>
      </c>
      <c r="AZ92" s="4" t="e">
        <f>IF(#REF!="", "0",#REF! *#REF!/100)</f>
        <v>#REF!</v>
      </c>
      <c r="BA92" s="4" t="e">
        <f>IF(#REF!="", "0",#REF! *#REF!/100)</f>
        <v>#REF!</v>
      </c>
      <c r="BB92" s="4" t="e">
        <f>IF(#REF!="", "0",#REF! *#REF!/100)</f>
        <v>#REF!</v>
      </c>
    </row>
    <row r="93" spans="16:54" x14ac:dyDescent="0.35">
      <c r="P93" s="14">
        <f>'B. WasteTracking'!G119</f>
        <v>0</v>
      </c>
      <c r="Q93" s="67">
        <f>IF(ISNUMBER('B. WasteTracking'!I119), IF('B. WasteTracking'!$I$38=Calculations!$O$6,'B. WasteTracking'!I119,'B. WasteTracking'!I119*'B. WasteTracking'!$H119/100),0)</f>
        <v>0</v>
      </c>
      <c r="R93" s="67">
        <f>IF(ISNUMBER('B. WasteTracking'!J119), IF('B. WasteTracking'!$J$38=Calculations!$O$6,'B. WasteTracking'!J119,'B. WasteTracking'!J119*'B. WasteTracking'!$H119/100),0)</f>
        <v>0</v>
      </c>
      <c r="S93" s="67">
        <f>IF(ISNUMBER('B. WasteTracking'!K119), 'B. WasteTracking'!K119*'B. WasteTracking'!$H119/100,0)</f>
        <v>0</v>
      </c>
      <c r="T93" s="67">
        <f>IF(ISNUMBER('B. WasteTracking'!H119), 'B. WasteTracking'!H119,0)</f>
        <v>0</v>
      </c>
      <c r="W93" s="9"/>
      <c r="X93" s="9"/>
      <c r="AX93" s="4">
        <v>81</v>
      </c>
      <c r="AY93" s="4" t="e">
        <f>IF(#REF!="", "0",#REF! *#REF!/100)</f>
        <v>#REF!</v>
      </c>
      <c r="AZ93" s="4" t="e">
        <f>IF(#REF!="", "0",#REF! *#REF!/100)</f>
        <v>#REF!</v>
      </c>
      <c r="BA93" s="4" t="e">
        <f>IF(#REF!="", "0",#REF! *#REF!/100)</f>
        <v>#REF!</v>
      </c>
      <c r="BB93" s="4" t="e">
        <f>IF(#REF!="", "0",#REF! *#REF!/100)</f>
        <v>#REF!</v>
      </c>
    </row>
    <row r="94" spans="16:54" x14ac:dyDescent="0.35">
      <c r="P94" s="14">
        <f>'B. WasteTracking'!G120</f>
        <v>0</v>
      </c>
      <c r="Q94" s="67">
        <f>IF(ISNUMBER('B. WasteTracking'!I120), IF('B. WasteTracking'!$I$38=Calculations!$O$6,'B. WasteTracking'!I120,'B. WasteTracking'!I120*'B. WasteTracking'!$H120/100),0)</f>
        <v>0</v>
      </c>
      <c r="R94" s="67">
        <f>IF(ISNUMBER('B. WasteTracking'!J120), IF('B. WasteTracking'!$J$38=Calculations!$O$6,'B. WasteTracking'!J120,'B. WasteTracking'!J120*'B. WasteTracking'!$H120/100),0)</f>
        <v>0</v>
      </c>
      <c r="S94" s="67">
        <f>IF(ISNUMBER('B. WasteTracking'!K120), 'B. WasteTracking'!K120*'B. WasteTracking'!$H120/100,0)</f>
        <v>0</v>
      </c>
      <c r="T94" s="67">
        <f>IF(ISNUMBER('B. WasteTracking'!H120), 'B. WasteTracking'!H120,0)</f>
        <v>0</v>
      </c>
      <c r="W94" s="9"/>
      <c r="X94" s="9"/>
      <c r="AX94" s="4">
        <v>82</v>
      </c>
      <c r="AY94" s="4" t="e">
        <f>IF(#REF!="", "0",#REF! *#REF!/100)</f>
        <v>#REF!</v>
      </c>
      <c r="AZ94" s="4" t="e">
        <f>IF(#REF!="", "0",#REF! *#REF!/100)</f>
        <v>#REF!</v>
      </c>
      <c r="BA94" s="4" t="e">
        <f>IF(#REF!="", "0",#REF! *#REF!/100)</f>
        <v>#REF!</v>
      </c>
      <c r="BB94" s="4" t="e">
        <f>IF(#REF!="", "0",#REF! *#REF!/100)</f>
        <v>#REF!</v>
      </c>
    </row>
    <row r="95" spans="16:54" x14ac:dyDescent="0.35">
      <c r="P95" s="14">
        <f>'B. WasteTracking'!G121</f>
        <v>0</v>
      </c>
      <c r="Q95" s="67">
        <f>IF(ISNUMBER('B. WasteTracking'!I121), IF('B. WasteTracking'!$I$38=Calculations!$O$6,'B. WasteTracking'!I121,'B. WasteTracking'!I121*'B. WasteTracking'!$H121/100),0)</f>
        <v>0</v>
      </c>
      <c r="R95" s="67">
        <f>IF(ISNUMBER('B. WasteTracking'!J121), IF('B. WasteTracking'!$J$38=Calculations!$O$6,'B. WasteTracking'!J121,'B. WasteTracking'!J121*'B. WasteTracking'!$H121/100),0)</f>
        <v>0</v>
      </c>
      <c r="S95" s="67">
        <f>IF(ISNUMBER('B. WasteTracking'!K121), 'B. WasteTracking'!K121*'B. WasteTracking'!$H121/100,0)</f>
        <v>0</v>
      </c>
      <c r="T95" s="67">
        <f>IF(ISNUMBER('B. WasteTracking'!H121), 'B. WasteTracking'!H121,0)</f>
        <v>0</v>
      </c>
      <c r="W95" s="9"/>
      <c r="X95" s="9"/>
      <c r="AX95" s="4">
        <v>83</v>
      </c>
      <c r="AY95" s="4" t="e">
        <f>IF(#REF!="", "0",#REF! *#REF!/100)</f>
        <v>#REF!</v>
      </c>
      <c r="AZ95" s="4" t="e">
        <f>IF(#REF!="", "0",#REF! *#REF!/100)</f>
        <v>#REF!</v>
      </c>
      <c r="BA95" s="4" t="e">
        <f>IF(#REF!="", "0",#REF! *#REF!/100)</f>
        <v>#REF!</v>
      </c>
      <c r="BB95" s="4" t="e">
        <f>IF(#REF!="", "0",#REF! *#REF!/100)</f>
        <v>#REF!</v>
      </c>
    </row>
    <row r="96" spans="16:54" x14ac:dyDescent="0.35">
      <c r="P96" s="14">
        <f>'B. WasteTracking'!G122</f>
        <v>0</v>
      </c>
      <c r="Q96" s="67">
        <f>IF(ISNUMBER('B. WasteTracking'!I122), IF('B. WasteTracking'!$I$38=Calculations!$O$6,'B. WasteTracking'!I122,'B. WasteTracking'!I122*'B. WasteTracking'!$H122/100),0)</f>
        <v>0</v>
      </c>
      <c r="R96" s="67">
        <f>IF(ISNUMBER('B. WasteTracking'!J122), IF('B. WasteTracking'!$J$38=Calculations!$O$6,'B. WasteTracking'!J122,'B. WasteTracking'!J122*'B. WasteTracking'!$H122/100),0)</f>
        <v>0</v>
      </c>
      <c r="S96" s="67">
        <f>IF(ISNUMBER('B. WasteTracking'!K122), 'B. WasteTracking'!K122*'B. WasteTracking'!$H122/100,0)</f>
        <v>0</v>
      </c>
      <c r="T96" s="67">
        <f>IF(ISNUMBER('B. WasteTracking'!H122), 'B. WasteTracking'!H122,0)</f>
        <v>0</v>
      </c>
      <c r="W96" s="9"/>
      <c r="X96" s="9"/>
      <c r="AX96" s="4">
        <v>84</v>
      </c>
      <c r="AY96" s="4" t="e">
        <f>IF(#REF!="", "0",#REF! *#REF!/100)</f>
        <v>#REF!</v>
      </c>
      <c r="AZ96" s="4" t="e">
        <f>IF(#REF!="", "0",#REF! *#REF!/100)</f>
        <v>#REF!</v>
      </c>
      <c r="BA96" s="4" t="e">
        <f>IF(#REF!="", "0",#REF! *#REF!/100)</f>
        <v>#REF!</v>
      </c>
      <c r="BB96" s="4" t="e">
        <f>IF(#REF!="", "0",#REF! *#REF!/100)</f>
        <v>#REF!</v>
      </c>
    </row>
    <row r="97" spans="16:54" x14ac:dyDescent="0.35">
      <c r="P97" s="14">
        <f>'B. WasteTracking'!G123</f>
        <v>0</v>
      </c>
      <c r="Q97" s="67">
        <f>IF(ISNUMBER('B. WasteTracking'!I123), IF('B. WasteTracking'!$I$38=Calculations!$O$6,'B. WasteTracking'!I123,'B. WasteTracking'!I123*'B. WasteTracking'!$H123/100),0)</f>
        <v>0</v>
      </c>
      <c r="R97" s="67">
        <f>IF(ISNUMBER('B. WasteTracking'!J123), IF('B. WasteTracking'!$J$38=Calculations!$O$6,'B. WasteTracking'!J123,'B. WasteTracking'!J123*'B. WasteTracking'!$H123/100),0)</f>
        <v>0</v>
      </c>
      <c r="S97" s="67">
        <f>IF(ISNUMBER('B. WasteTracking'!K123), 'B. WasteTracking'!K123*'B. WasteTracking'!$H123/100,0)</f>
        <v>0</v>
      </c>
      <c r="T97" s="67">
        <f>IF(ISNUMBER('B. WasteTracking'!H123), 'B. WasteTracking'!H123,0)</f>
        <v>0</v>
      </c>
      <c r="W97" s="9"/>
      <c r="X97" s="9"/>
      <c r="AX97" s="4">
        <v>85</v>
      </c>
      <c r="AY97" s="4" t="e">
        <f>IF(#REF!="", "0",#REF! *#REF!/100)</f>
        <v>#REF!</v>
      </c>
      <c r="AZ97" s="4" t="e">
        <f>IF(#REF!="", "0",#REF! *#REF!/100)</f>
        <v>#REF!</v>
      </c>
      <c r="BA97" s="4" t="e">
        <f>IF(#REF!="", "0",#REF! *#REF!/100)</f>
        <v>#REF!</v>
      </c>
      <c r="BB97" s="4" t="e">
        <f>IF(#REF!="", "0",#REF! *#REF!/100)</f>
        <v>#REF!</v>
      </c>
    </row>
    <row r="98" spans="16:54" x14ac:dyDescent="0.35">
      <c r="P98" s="14">
        <f>'B. WasteTracking'!G124</f>
        <v>0</v>
      </c>
      <c r="Q98" s="67">
        <f>IF(ISNUMBER('B. WasteTracking'!I124), IF('B. WasteTracking'!$I$38=Calculations!$O$6,'B. WasteTracking'!I124,'B. WasteTracking'!I124*'B. WasteTracking'!$H124/100),0)</f>
        <v>0</v>
      </c>
      <c r="R98" s="67">
        <f>IF(ISNUMBER('B. WasteTracking'!J124), IF('B. WasteTracking'!$J$38=Calculations!$O$6,'B. WasteTracking'!J124,'B. WasteTracking'!J124*'B. WasteTracking'!$H124/100),0)</f>
        <v>0</v>
      </c>
      <c r="S98" s="67">
        <f>IF(ISNUMBER('B. WasteTracking'!K124), 'B. WasteTracking'!K124*'B. WasteTracking'!$H124/100,0)</f>
        <v>0</v>
      </c>
      <c r="T98" s="67">
        <f>IF(ISNUMBER('B. WasteTracking'!H124), 'B. WasteTracking'!H124,0)</f>
        <v>0</v>
      </c>
      <c r="W98" s="9"/>
      <c r="X98" s="9"/>
      <c r="AX98" s="4">
        <v>86</v>
      </c>
      <c r="AY98" s="4" t="e">
        <f>IF(#REF!="", "0",#REF! *#REF!/100)</f>
        <v>#REF!</v>
      </c>
      <c r="AZ98" s="4" t="e">
        <f>IF(#REF!="", "0",#REF! *#REF!/100)</f>
        <v>#REF!</v>
      </c>
      <c r="BA98" s="4" t="e">
        <f>IF(#REF!="", "0",#REF! *#REF!/100)</f>
        <v>#REF!</v>
      </c>
      <c r="BB98" s="4" t="e">
        <f>IF(#REF!="", "0",#REF! *#REF!/100)</f>
        <v>#REF!</v>
      </c>
    </row>
    <row r="99" spans="16:54" x14ac:dyDescent="0.35">
      <c r="P99" s="14">
        <f>'B. WasteTracking'!G125</f>
        <v>0</v>
      </c>
      <c r="Q99" s="67">
        <f>IF(ISNUMBER('B. WasteTracking'!I125), IF('B. WasteTracking'!$I$38=Calculations!$O$6,'B. WasteTracking'!I125,'B. WasteTracking'!I125*'B. WasteTracking'!$H125/100),0)</f>
        <v>0</v>
      </c>
      <c r="R99" s="67">
        <f>IF(ISNUMBER('B. WasteTracking'!J125), IF('B. WasteTracking'!$J$38=Calculations!$O$6,'B. WasteTracking'!J125,'B. WasteTracking'!J125*'B. WasteTracking'!$H125/100),0)</f>
        <v>0</v>
      </c>
      <c r="S99" s="67">
        <f>IF(ISNUMBER('B. WasteTracking'!K125), 'B. WasteTracking'!K125*'B. WasteTracking'!$H125/100,0)</f>
        <v>0</v>
      </c>
      <c r="T99" s="67">
        <f>IF(ISNUMBER('B. WasteTracking'!H125), 'B. WasteTracking'!H125,0)</f>
        <v>0</v>
      </c>
      <c r="W99" s="9"/>
      <c r="X99" s="9"/>
      <c r="AX99" s="4">
        <v>87</v>
      </c>
      <c r="AY99" s="4" t="e">
        <f>IF(#REF!="", "0",#REF! *#REF!/100)</f>
        <v>#REF!</v>
      </c>
      <c r="AZ99" s="4" t="e">
        <f>IF(#REF!="", "0",#REF! *#REF!/100)</f>
        <v>#REF!</v>
      </c>
      <c r="BA99" s="4" t="e">
        <f>IF(#REF!="", "0",#REF! *#REF!/100)</f>
        <v>#REF!</v>
      </c>
      <c r="BB99" s="4" t="e">
        <f>IF(#REF!="", "0",#REF! *#REF!/100)</f>
        <v>#REF!</v>
      </c>
    </row>
    <row r="100" spans="16:54" x14ac:dyDescent="0.35">
      <c r="P100" s="14">
        <f>'B. WasteTracking'!G126</f>
        <v>0</v>
      </c>
      <c r="Q100" s="67">
        <f>IF(ISNUMBER('B. WasteTracking'!I126), IF('B. WasteTracking'!$I$38=Calculations!$O$6,'B. WasteTracking'!I126,'B. WasteTracking'!I126*'B. WasteTracking'!$H126/100),0)</f>
        <v>0</v>
      </c>
      <c r="R100" s="67">
        <f>IF(ISNUMBER('B. WasteTracking'!J126), IF('B. WasteTracking'!$J$38=Calculations!$O$6,'B. WasteTracking'!J126,'B. WasteTracking'!J126*'B. WasteTracking'!$H126/100),0)</f>
        <v>0</v>
      </c>
      <c r="S100" s="67">
        <f>IF(ISNUMBER('B. WasteTracking'!K126), 'B. WasteTracking'!K126*'B. WasteTracking'!$H126/100,0)</f>
        <v>0</v>
      </c>
      <c r="T100" s="67">
        <f>IF(ISNUMBER('B. WasteTracking'!H126), 'B. WasteTracking'!H126,0)</f>
        <v>0</v>
      </c>
      <c r="W100" s="9"/>
      <c r="X100" s="9"/>
      <c r="AX100" s="4">
        <v>88</v>
      </c>
      <c r="AY100" s="4" t="e">
        <f>IF(#REF!="", "0",#REF! *#REF!/100)</f>
        <v>#REF!</v>
      </c>
      <c r="AZ100" s="4" t="e">
        <f>IF(#REF!="", "0",#REF! *#REF!/100)</f>
        <v>#REF!</v>
      </c>
      <c r="BA100" s="4" t="e">
        <f>IF(#REF!="", "0",#REF! *#REF!/100)</f>
        <v>#REF!</v>
      </c>
      <c r="BB100" s="4" t="e">
        <f>IF(#REF!="", "0",#REF! *#REF!/100)</f>
        <v>#REF!</v>
      </c>
    </row>
    <row r="101" spans="16:54" x14ac:dyDescent="0.35">
      <c r="P101" s="14">
        <f>'B. WasteTracking'!G127</f>
        <v>0</v>
      </c>
      <c r="Q101" s="67">
        <f>IF(ISNUMBER('B. WasteTracking'!I127), IF('B. WasteTracking'!$I$38=Calculations!$O$6,'B. WasteTracking'!I127,'B. WasteTracking'!I127*'B. WasteTracking'!$H127/100),0)</f>
        <v>0</v>
      </c>
      <c r="R101" s="67">
        <f>IF(ISNUMBER('B. WasteTracking'!J127), IF('B. WasteTracking'!$J$38=Calculations!$O$6,'B. WasteTracking'!J127,'B. WasteTracking'!J127*'B. WasteTracking'!$H127/100),0)</f>
        <v>0</v>
      </c>
      <c r="S101" s="67">
        <f>IF(ISNUMBER('B. WasteTracking'!K127), 'B. WasteTracking'!K127*'B. WasteTracking'!$H127/100,0)</f>
        <v>0</v>
      </c>
      <c r="T101" s="67">
        <f>IF(ISNUMBER('B. WasteTracking'!H127), 'B. WasteTracking'!H127,0)</f>
        <v>0</v>
      </c>
      <c r="W101" s="9"/>
      <c r="X101" s="9"/>
      <c r="AX101" s="4">
        <v>89</v>
      </c>
      <c r="AY101" s="4" t="e">
        <f>IF(#REF!="", "0",#REF! *#REF!/100)</f>
        <v>#REF!</v>
      </c>
      <c r="AZ101" s="4" t="e">
        <f>IF(#REF!="", "0",#REF! *#REF!/100)</f>
        <v>#REF!</v>
      </c>
      <c r="BA101" s="4" t="e">
        <f>IF(#REF!="", "0",#REF! *#REF!/100)</f>
        <v>#REF!</v>
      </c>
      <c r="BB101" s="4" t="e">
        <f>IF(#REF!="", "0",#REF! *#REF!/100)</f>
        <v>#REF!</v>
      </c>
    </row>
    <row r="102" spans="16:54" x14ac:dyDescent="0.35">
      <c r="P102" s="14">
        <f>'B. WasteTracking'!G128</f>
        <v>0</v>
      </c>
      <c r="Q102" s="67">
        <f>IF(ISNUMBER('B. WasteTracking'!I128), IF('B. WasteTracking'!$I$38=Calculations!$O$6,'B. WasteTracking'!I128,'B. WasteTracking'!I128*'B. WasteTracking'!$H128/100),0)</f>
        <v>0</v>
      </c>
      <c r="R102" s="67">
        <f>IF(ISNUMBER('B. WasteTracking'!J128), IF('B. WasteTracking'!$J$38=Calculations!$O$6,'B. WasteTracking'!J128,'B. WasteTracking'!J128*'B. WasteTracking'!$H128/100),0)</f>
        <v>0</v>
      </c>
      <c r="S102" s="67">
        <f>IF(ISNUMBER('B. WasteTracking'!K128), 'B. WasteTracking'!K128*'B. WasteTracking'!$H128/100,0)</f>
        <v>0</v>
      </c>
      <c r="T102" s="67">
        <f>IF(ISNUMBER('B. WasteTracking'!H128), 'B. WasteTracking'!H128,0)</f>
        <v>0</v>
      </c>
      <c r="W102" s="9"/>
      <c r="X102" s="9"/>
      <c r="AX102" s="4">
        <v>90</v>
      </c>
      <c r="AY102" s="4" t="e">
        <f>IF(#REF!="", "0",#REF! *#REF!/100)</f>
        <v>#REF!</v>
      </c>
      <c r="AZ102" s="4" t="e">
        <f>IF(#REF!="", "0",#REF! *#REF!/100)</f>
        <v>#REF!</v>
      </c>
      <c r="BA102" s="4" t="e">
        <f>IF(#REF!="", "0",#REF! *#REF!/100)</f>
        <v>#REF!</v>
      </c>
      <c r="BB102" s="4" t="e">
        <f>IF(#REF!="", "0",#REF! *#REF!/100)</f>
        <v>#REF!</v>
      </c>
    </row>
    <row r="103" spans="16:54" x14ac:dyDescent="0.35">
      <c r="P103" s="14">
        <f>'B. WasteTracking'!G129</f>
        <v>0</v>
      </c>
      <c r="Q103" s="67">
        <f>IF(ISNUMBER('B. WasteTracking'!I129), IF('B. WasteTracking'!$I$38=Calculations!$O$6,'B. WasteTracking'!I129,'B. WasteTracking'!I129*'B. WasteTracking'!$H129/100),0)</f>
        <v>0</v>
      </c>
      <c r="R103" s="67">
        <f>IF(ISNUMBER('B. WasteTracking'!J129), IF('B. WasteTracking'!$J$38=Calculations!$O$6,'B. WasteTracking'!J129,'B. WasteTracking'!J129*'B. WasteTracking'!$H129/100),0)</f>
        <v>0</v>
      </c>
      <c r="S103" s="67">
        <f>IF(ISNUMBER('B. WasteTracking'!K129), 'B. WasteTracking'!K129*'B. WasteTracking'!$H129/100,0)</f>
        <v>0</v>
      </c>
      <c r="T103" s="67">
        <f>IF(ISNUMBER('B. WasteTracking'!H129), 'B. WasteTracking'!H129,0)</f>
        <v>0</v>
      </c>
      <c r="W103" s="9"/>
      <c r="X103" s="9"/>
      <c r="AX103" s="4">
        <v>91</v>
      </c>
      <c r="AY103" s="4" t="e">
        <f>IF(#REF!="", "0",#REF! *#REF!/100)</f>
        <v>#REF!</v>
      </c>
      <c r="AZ103" s="4" t="e">
        <f>IF(#REF!="", "0",#REF! *#REF!/100)</f>
        <v>#REF!</v>
      </c>
      <c r="BA103" s="4" t="e">
        <f>IF(#REF!="", "0",#REF! *#REF!/100)</f>
        <v>#REF!</v>
      </c>
      <c r="BB103" s="4" t="e">
        <f>IF(#REF!="", "0",#REF! *#REF!/100)</f>
        <v>#REF!</v>
      </c>
    </row>
    <row r="104" spans="16:54" x14ac:dyDescent="0.35">
      <c r="P104" s="14">
        <f>'B. WasteTracking'!G130</f>
        <v>0</v>
      </c>
      <c r="Q104" s="67">
        <f>IF(ISNUMBER('B. WasteTracking'!I130), IF('B. WasteTracking'!$I$38=Calculations!$O$6,'B. WasteTracking'!I130,'B. WasteTracking'!I130*'B. WasteTracking'!$H130/100),0)</f>
        <v>0</v>
      </c>
      <c r="R104" s="67">
        <f>IF(ISNUMBER('B. WasteTracking'!J130), IF('B. WasteTracking'!$J$38=Calculations!$O$6,'B. WasteTracking'!J130,'B. WasteTracking'!J130*'B. WasteTracking'!$H130/100),0)</f>
        <v>0</v>
      </c>
      <c r="S104" s="67">
        <f>IF(ISNUMBER('B. WasteTracking'!K130), 'B. WasteTracking'!K130*'B. WasteTracking'!$H130/100,0)</f>
        <v>0</v>
      </c>
      <c r="T104" s="67">
        <f>IF(ISNUMBER('B. WasteTracking'!H130), 'B. WasteTracking'!H130,0)</f>
        <v>0</v>
      </c>
      <c r="W104" s="9"/>
      <c r="X104" s="9"/>
      <c r="AX104" s="4">
        <v>92</v>
      </c>
      <c r="AY104" s="4" t="e">
        <f>IF(#REF!="", "0",#REF! *#REF!/100)</f>
        <v>#REF!</v>
      </c>
      <c r="AZ104" s="4" t="e">
        <f>IF(#REF!="", "0",#REF! *#REF!/100)</f>
        <v>#REF!</v>
      </c>
      <c r="BA104" s="4" t="e">
        <f>IF(#REF!="", "0",#REF! *#REF!/100)</f>
        <v>#REF!</v>
      </c>
      <c r="BB104" s="4" t="e">
        <f>IF(#REF!="", "0",#REF! *#REF!/100)</f>
        <v>#REF!</v>
      </c>
    </row>
    <row r="105" spans="16:54" x14ac:dyDescent="0.35">
      <c r="P105" s="14">
        <f>'B. WasteTracking'!G131</f>
        <v>0</v>
      </c>
      <c r="Q105" s="67">
        <f>IF(ISNUMBER('B. WasteTracking'!I131), IF('B. WasteTracking'!$I$38=Calculations!$O$6,'B. WasteTracking'!I131,'B. WasteTracking'!I131*'B. WasteTracking'!$H131/100),0)</f>
        <v>0</v>
      </c>
      <c r="R105" s="67">
        <f>IF(ISNUMBER('B. WasteTracking'!J131), IF('B. WasteTracking'!$J$38=Calculations!$O$6,'B. WasteTracking'!J131,'B. WasteTracking'!J131*'B. WasteTracking'!$H131/100),0)</f>
        <v>0</v>
      </c>
      <c r="S105" s="67">
        <f>IF(ISNUMBER('B. WasteTracking'!K131), 'B. WasteTracking'!K131*'B. WasteTracking'!$H131/100,0)</f>
        <v>0</v>
      </c>
      <c r="T105" s="67">
        <f>IF(ISNUMBER('B. WasteTracking'!H131), 'B. WasteTracking'!H131,0)</f>
        <v>0</v>
      </c>
      <c r="W105" s="9"/>
      <c r="X105" s="9"/>
      <c r="AX105" s="4">
        <v>93</v>
      </c>
      <c r="AY105" s="4" t="e">
        <f>IF(#REF!="", "0",#REF! *#REF!/100)</f>
        <v>#REF!</v>
      </c>
      <c r="AZ105" s="4" t="e">
        <f>IF(#REF!="", "0",#REF! *#REF!/100)</f>
        <v>#REF!</v>
      </c>
      <c r="BA105" s="4" t="e">
        <f>IF(#REF!="", "0",#REF! *#REF!/100)</f>
        <v>#REF!</v>
      </c>
      <c r="BB105" s="4" t="e">
        <f>IF(#REF!="", "0",#REF! *#REF!/100)</f>
        <v>#REF!</v>
      </c>
    </row>
    <row r="106" spans="16:54" x14ac:dyDescent="0.35">
      <c r="P106" s="14">
        <f>'B. WasteTracking'!G132</f>
        <v>0</v>
      </c>
      <c r="Q106" s="67">
        <f>IF(ISNUMBER('B. WasteTracking'!I132), IF('B. WasteTracking'!$I$38=Calculations!$O$6,'B. WasteTracking'!I132,'B. WasteTracking'!I132*'B. WasteTracking'!$H132/100),0)</f>
        <v>0</v>
      </c>
      <c r="R106" s="67">
        <f>IF(ISNUMBER('B. WasteTracking'!J132), IF('B. WasteTracking'!$J$38=Calculations!$O$6,'B. WasteTracking'!J132,'B. WasteTracking'!J132*'B. WasteTracking'!$H132/100),0)</f>
        <v>0</v>
      </c>
      <c r="S106" s="67">
        <f>IF(ISNUMBER('B. WasteTracking'!K132), 'B. WasteTracking'!K132*'B. WasteTracking'!$H132/100,0)</f>
        <v>0</v>
      </c>
      <c r="T106" s="67">
        <f>IF(ISNUMBER('B. WasteTracking'!H132), 'B. WasteTracking'!H132,0)</f>
        <v>0</v>
      </c>
      <c r="W106" s="9"/>
      <c r="X106" s="9"/>
      <c r="AX106" s="4">
        <v>94</v>
      </c>
      <c r="AY106" s="4" t="e">
        <f>IF(#REF!="", "0",#REF! *#REF!/100)</f>
        <v>#REF!</v>
      </c>
      <c r="AZ106" s="4" t="e">
        <f>IF(#REF!="", "0",#REF! *#REF!/100)</f>
        <v>#REF!</v>
      </c>
      <c r="BA106" s="4" t="e">
        <f>IF(#REF!="", "0",#REF! *#REF!/100)</f>
        <v>#REF!</v>
      </c>
      <c r="BB106" s="4" t="e">
        <f>IF(#REF!="", "0",#REF! *#REF!/100)</f>
        <v>#REF!</v>
      </c>
    </row>
    <row r="107" spans="16:54" x14ac:dyDescent="0.35">
      <c r="P107" s="14">
        <f>'B. WasteTracking'!G133</f>
        <v>0</v>
      </c>
      <c r="Q107" s="67">
        <f>IF(ISNUMBER('B. WasteTracking'!I133), IF('B. WasteTracking'!$I$38=Calculations!$O$6,'B. WasteTracking'!I133,'B. WasteTracking'!I133*'B. WasteTracking'!$H133/100),0)</f>
        <v>0</v>
      </c>
      <c r="R107" s="67">
        <f>IF(ISNUMBER('B. WasteTracking'!J133), IF('B. WasteTracking'!$J$38=Calculations!$O$6,'B. WasteTracking'!J133,'B. WasteTracking'!J133*'B. WasteTracking'!$H133/100),0)</f>
        <v>0</v>
      </c>
      <c r="S107" s="67">
        <f>IF(ISNUMBER('B. WasteTracking'!K133), 'B. WasteTracking'!K133*'B. WasteTracking'!$H133/100,0)</f>
        <v>0</v>
      </c>
      <c r="T107" s="67">
        <f>IF(ISNUMBER('B. WasteTracking'!H133), 'B. WasteTracking'!H133,0)</f>
        <v>0</v>
      </c>
      <c r="W107" s="9"/>
      <c r="X107" s="9"/>
      <c r="AX107" s="4">
        <v>95</v>
      </c>
      <c r="AY107" s="4" t="e">
        <f>IF(#REF!="", "0",#REF! *#REF!/100)</f>
        <v>#REF!</v>
      </c>
      <c r="AZ107" s="4" t="e">
        <f>IF(#REF!="", "0",#REF! *#REF!/100)</f>
        <v>#REF!</v>
      </c>
      <c r="BA107" s="4" t="e">
        <f>IF(#REF!="", "0",#REF! *#REF!/100)</f>
        <v>#REF!</v>
      </c>
      <c r="BB107" s="4" t="e">
        <f>IF(#REF!="", "0",#REF! *#REF!/100)</f>
        <v>#REF!</v>
      </c>
    </row>
    <row r="108" spans="16:54" x14ac:dyDescent="0.35">
      <c r="P108" s="14">
        <f>'B. WasteTracking'!G134</f>
        <v>0</v>
      </c>
      <c r="Q108" s="67">
        <f>IF(ISNUMBER('B. WasteTracking'!I134), IF('B. WasteTracking'!$I$38=Calculations!$O$6,'B. WasteTracking'!I134,'B. WasteTracking'!I134*'B. WasteTracking'!$H134/100),0)</f>
        <v>0</v>
      </c>
      <c r="R108" s="67">
        <f>IF(ISNUMBER('B. WasteTracking'!J134), IF('B. WasteTracking'!$J$38=Calculations!$O$6,'B. WasteTracking'!J134,'B. WasteTracking'!J134*'B. WasteTracking'!$H134/100),0)</f>
        <v>0</v>
      </c>
      <c r="S108" s="67">
        <f>IF(ISNUMBER('B. WasteTracking'!K134), 'B. WasteTracking'!K134*'B. WasteTracking'!$H134/100,0)</f>
        <v>0</v>
      </c>
      <c r="T108" s="67">
        <f>IF(ISNUMBER('B. WasteTracking'!H134), 'B. WasteTracking'!H134,0)</f>
        <v>0</v>
      </c>
      <c r="W108" s="9"/>
      <c r="X108" s="9"/>
      <c r="AX108" s="4">
        <v>96</v>
      </c>
      <c r="AY108" s="4" t="e">
        <f>IF(#REF!="", "0",#REF! *#REF!/100)</f>
        <v>#REF!</v>
      </c>
      <c r="AZ108" s="4" t="e">
        <f>IF(#REF!="", "0",#REF! *#REF!/100)</f>
        <v>#REF!</v>
      </c>
      <c r="BA108" s="4" t="e">
        <f>IF(#REF!="", "0",#REF! *#REF!/100)</f>
        <v>#REF!</v>
      </c>
      <c r="BB108" s="4" t="e">
        <f>IF(#REF!="", "0",#REF! *#REF!/100)</f>
        <v>#REF!</v>
      </c>
    </row>
    <row r="109" spans="16:54" x14ac:dyDescent="0.35">
      <c r="P109" s="14" t="str">
        <f>'B. WasteTracking'!G135</f>
        <v>Type of  Materials</v>
      </c>
      <c r="Q109" s="67">
        <f>IF(ISNUMBER('B. WasteTracking'!I135), IF('B. WasteTracking'!$I$38=Calculations!$O$6,'B. WasteTracking'!I135,'B. WasteTracking'!I135*'B. WasteTracking'!$H135/100),0)</f>
        <v>0</v>
      </c>
      <c r="R109" s="67">
        <f>IF(ISNUMBER('B. WasteTracking'!J135), IF('B. WasteTracking'!$J$38=Calculations!$O$6,'B. WasteTracking'!J135,'B. WasteTracking'!J135*'B. WasteTracking'!$H135/100),0)</f>
        <v>0</v>
      </c>
      <c r="S109" s="67">
        <f>IF(ISNUMBER('B. WasteTracking'!K135), 'B. WasteTracking'!K135*'B. WasteTracking'!$H135/100,0)</f>
        <v>0</v>
      </c>
      <c r="T109" s="67">
        <f>IF(ISNUMBER('B. WasteTracking'!H135), 'B. WasteTracking'!H135,0)</f>
        <v>0</v>
      </c>
      <c r="W109" s="9"/>
      <c r="X109" s="9"/>
      <c r="AX109" s="4">
        <v>97</v>
      </c>
      <c r="AY109" s="4" t="e">
        <f>IF(#REF!="", "0",#REF! *#REF!/100)</f>
        <v>#REF!</v>
      </c>
      <c r="AZ109" s="4" t="e">
        <f>IF(#REF!="", "0",#REF! *#REF!/100)</f>
        <v>#REF!</v>
      </c>
      <c r="BA109" s="4" t="e">
        <f>IF(#REF!="", "0",#REF! *#REF!/100)</f>
        <v>#REF!</v>
      </c>
      <c r="BB109" s="4" t="e">
        <f>IF(#REF!="", "0",#REF! *#REF!/100)</f>
        <v>#REF!</v>
      </c>
    </row>
    <row r="110" spans="16:54" x14ac:dyDescent="0.35">
      <c r="P110" s="14">
        <f>'B. WasteTracking'!G136</f>
        <v>0</v>
      </c>
      <c r="Q110" s="67">
        <f>IF(ISNUMBER('B. WasteTracking'!I136), IF('B. WasteTracking'!$I$38=Calculations!$O$6,'B. WasteTracking'!I136,'B. WasteTracking'!I136*'B. WasteTracking'!$H136/100),0)</f>
        <v>0</v>
      </c>
      <c r="R110" s="67">
        <f>IF(ISNUMBER('B. WasteTracking'!J136), IF('B. WasteTracking'!$J$38=Calculations!$O$6,'B. WasteTracking'!J136,'B. WasteTracking'!J136*'B. WasteTracking'!$H136/100),0)</f>
        <v>0</v>
      </c>
      <c r="S110" s="67">
        <f>IF(ISNUMBER('B. WasteTracking'!K136), 'B. WasteTracking'!K136*'B. WasteTracking'!$H136/100,0)</f>
        <v>0</v>
      </c>
      <c r="T110" s="67">
        <f>IF(ISNUMBER('B. WasteTracking'!H136), 'B. WasteTracking'!H136,0)</f>
        <v>0</v>
      </c>
      <c r="W110" s="9"/>
      <c r="X110" s="9"/>
      <c r="AX110" s="4">
        <v>98</v>
      </c>
      <c r="AY110" s="4" t="e">
        <f>IF(#REF!="", "0",#REF! *#REF!/100)</f>
        <v>#REF!</v>
      </c>
      <c r="AZ110" s="4" t="e">
        <f>IF(#REF!="", "0",#REF! *#REF!/100)</f>
        <v>#REF!</v>
      </c>
      <c r="BA110" s="4" t="e">
        <f>IF(#REF!="", "0",#REF! *#REF!/100)</f>
        <v>#REF!</v>
      </c>
      <c r="BB110" s="4" t="e">
        <f>IF(#REF!="", "0",#REF! *#REF!/100)</f>
        <v>#REF!</v>
      </c>
    </row>
    <row r="111" spans="16:54" x14ac:dyDescent="0.35">
      <c r="P111" s="14" t="str">
        <f>'B. WasteTracking'!G137</f>
        <v>(Select from drop down list)</v>
      </c>
      <c r="Q111" s="67">
        <f>IF(ISNUMBER('B. WasteTracking'!I137), IF('B. WasteTracking'!$I$38=Calculations!$O$6,'B. WasteTracking'!I137,'B. WasteTracking'!I137*'B. WasteTracking'!$H137/100),0)</f>
        <v>0</v>
      </c>
      <c r="R111" s="67">
        <f>IF(ISNUMBER('B. WasteTracking'!J137), IF('B. WasteTracking'!$J$38=Calculations!$O$6,'B. WasteTracking'!J137,'B. WasteTracking'!J137*'B. WasteTracking'!$H137/100),0)</f>
        <v>0</v>
      </c>
      <c r="S111" s="67">
        <f>IF(ISNUMBER('B. WasteTracking'!K137), 'B. WasteTracking'!K137*'B. WasteTracking'!$H137/100,0)</f>
        <v>0</v>
      </c>
      <c r="T111" s="67">
        <f>IF(ISNUMBER('B. WasteTracking'!H137), 'B. WasteTracking'!H137,0)</f>
        <v>0</v>
      </c>
      <c r="W111" s="9"/>
      <c r="X111" s="9"/>
      <c r="AX111" s="4">
        <v>99</v>
      </c>
      <c r="AY111" s="4" t="e">
        <f>IF(#REF!="", "0",#REF! *#REF!/100)</f>
        <v>#REF!</v>
      </c>
      <c r="AZ111" s="4" t="e">
        <f>IF(#REF!="", "0",#REF! *#REF!/100)</f>
        <v>#REF!</v>
      </c>
      <c r="BA111" s="4" t="e">
        <f>IF(#REF!="", "0",#REF! *#REF!/100)</f>
        <v>#REF!</v>
      </c>
      <c r="BB111" s="4" t="e">
        <f>IF(#REF!="", "0",#REF! *#REF!/100)</f>
        <v>#REF!</v>
      </c>
    </row>
    <row r="112" spans="16:54" x14ac:dyDescent="0.35">
      <c r="P112" s="14">
        <f>'B. WasteTracking'!G138</f>
        <v>0</v>
      </c>
      <c r="Q112" s="67">
        <f>IF(ISNUMBER('B. WasteTracking'!I138), IF('B. WasteTracking'!$I$38=Calculations!$O$6,'B. WasteTracking'!I138,'B. WasteTracking'!I138*'B. WasteTracking'!$H138/100),0)</f>
        <v>0</v>
      </c>
      <c r="R112" s="67">
        <f>IF(ISNUMBER('B. WasteTracking'!J138), IF('B. WasteTracking'!$J$38=Calculations!$O$6,'B. WasteTracking'!J138,'B. WasteTracking'!J138*'B. WasteTracking'!$H138/100),0)</f>
        <v>0</v>
      </c>
      <c r="S112" s="67">
        <f>IF(ISNUMBER('B. WasteTracking'!K138), 'B. WasteTracking'!K138*'B. WasteTracking'!$H138/100,0)</f>
        <v>0</v>
      </c>
      <c r="T112" s="67">
        <f>IF(ISNUMBER('B. WasteTracking'!H138), 'B. WasteTracking'!H138,0)</f>
        <v>0</v>
      </c>
      <c r="W112" s="9"/>
      <c r="X112" s="9"/>
      <c r="AX112" s="4">
        <v>100</v>
      </c>
      <c r="AY112" s="4" t="e">
        <f>IF(#REF!="", "0",#REF! *#REF!/100)</f>
        <v>#REF!</v>
      </c>
      <c r="AZ112" s="4" t="e">
        <f>IF(#REF!="", "0",#REF! *#REF!/100)</f>
        <v>#REF!</v>
      </c>
      <c r="BA112" s="4" t="e">
        <f>IF(#REF!="", "0",#REF! *#REF!/100)</f>
        <v>#REF!</v>
      </c>
      <c r="BB112" s="4" t="e">
        <f>IF(#REF!="", "0",#REF! *#REF!/100)</f>
        <v>#REF!</v>
      </c>
    </row>
    <row r="113" spans="16:54" x14ac:dyDescent="0.35">
      <c r="P113" s="14">
        <f>'B. WasteTracking'!G139</f>
        <v>0</v>
      </c>
      <c r="Q113" s="67">
        <f>IF(ISNUMBER('B. WasteTracking'!I139), IF('B. WasteTracking'!$I$38=Calculations!$O$6,'B. WasteTracking'!I139,'B. WasteTracking'!I139*'B. WasteTracking'!$H139/100),0)</f>
        <v>0</v>
      </c>
      <c r="R113" s="67">
        <f>IF(ISNUMBER('B. WasteTracking'!J139), IF('B. WasteTracking'!$J$38=Calculations!$O$6,'B. WasteTracking'!J139,'B. WasteTracking'!J139*'B. WasteTracking'!$H139/100),0)</f>
        <v>0</v>
      </c>
      <c r="S113" s="67">
        <f>IF(ISNUMBER('B. WasteTracking'!K139), 'B. WasteTracking'!K139*'B. WasteTracking'!$H139/100,0)</f>
        <v>0</v>
      </c>
      <c r="T113" s="67">
        <f>IF(ISNUMBER('B. WasteTracking'!H139), 'B. WasteTracking'!H139,0)</f>
        <v>0</v>
      </c>
      <c r="W113" s="9"/>
      <c r="X113" s="9"/>
      <c r="AX113" s="4">
        <v>101</v>
      </c>
      <c r="AY113" s="4" t="e">
        <f>IF(#REF!="", "0",#REF! *#REF!/100)</f>
        <v>#REF!</v>
      </c>
      <c r="AZ113" s="4" t="e">
        <f>IF(#REF!="", "0",#REF! *#REF!/100)</f>
        <v>#REF!</v>
      </c>
      <c r="BA113" s="4" t="e">
        <f>IF(#REF!="", "0",#REF! *#REF!/100)</f>
        <v>#REF!</v>
      </c>
      <c r="BB113" s="4" t="e">
        <f>IF(#REF!="", "0",#REF! *#REF!/100)</f>
        <v>#REF!</v>
      </c>
    </row>
    <row r="114" spans="16:54" x14ac:dyDescent="0.35">
      <c r="P114" s="14">
        <f>'B. WasteTracking'!G140</f>
        <v>0</v>
      </c>
      <c r="Q114" s="67">
        <f>IF(ISNUMBER('B. WasteTracking'!I140), IF('B. WasteTracking'!$I$38=Calculations!$O$6,'B. WasteTracking'!I140,'B. WasteTracking'!I140*'B. WasteTracking'!$H140/100),0)</f>
        <v>0</v>
      </c>
      <c r="R114" s="67">
        <f>IF(ISNUMBER('B. WasteTracking'!J140), IF('B. WasteTracking'!$J$38=Calculations!$O$6,'B. WasteTracking'!J140,'B. WasteTracking'!J140*'B. WasteTracking'!$H140/100),0)</f>
        <v>0</v>
      </c>
      <c r="S114" s="67">
        <f>IF(ISNUMBER('B. WasteTracking'!K140), 'B. WasteTracking'!K140*'B. WasteTracking'!$H140/100,0)</f>
        <v>0</v>
      </c>
      <c r="T114" s="67">
        <f>IF(ISNUMBER('B. WasteTracking'!H140), 'B. WasteTracking'!H140,0)</f>
        <v>0</v>
      </c>
      <c r="W114" s="9"/>
      <c r="X114" s="9"/>
      <c r="AX114" s="4">
        <v>102</v>
      </c>
      <c r="AY114" s="4" t="e">
        <f>IF(#REF!="", "0",#REF! *#REF!/100)</f>
        <v>#REF!</v>
      </c>
      <c r="AZ114" s="4" t="e">
        <f>IF(#REF!="", "0",#REF! *#REF!/100)</f>
        <v>#REF!</v>
      </c>
      <c r="BA114" s="4" t="e">
        <f>IF(#REF!="", "0",#REF! *#REF!/100)</f>
        <v>#REF!</v>
      </c>
      <c r="BB114" s="4" t="e">
        <f>IF(#REF!="", "0",#REF! *#REF!/100)</f>
        <v>#REF!</v>
      </c>
    </row>
    <row r="115" spans="16:54" x14ac:dyDescent="0.35">
      <c r="P115" s="14">
        <f>'B. WasteTracking'!G141</f>
        <v>0</v>
      </c>
      <c r="Q115" s="67">
        <f>IF(ISNUMBER('B. WasteTracking'!I141), IF('B. WasteTracking'!$I$38=Calculations!$O$6,'B. WasteTracking'!I141,'B. WasteTracking'!I141*'B. WasteTracking'!$H141/100),0)</f>
        <v>0</v>
      </c>
      <c r="R115" s="67">
        <f>IF(ISNUMBER('B. WasteTracking'!J141), IF('B. WasteTracking'!$J$38=Calculations!$O$6,'B. WasteTracking'!J141,'B. WasteTracking'!J141*'B. WasteTracking'!$H141/100),0)</f>
        <v>0</v>
      </c>
      <c r="S115" s="67">
        <f>IF(ISNUMBER('B. WasteTracking'!K141), 'B. WasteTracking'!K141*'B. WasteTracking'!$H141/100,0)</f>
        <v>0</v>
      </c>
      <c r="T115" s="67">
        <f>IF(ISNUMBER('B. WasteTracking'!H141), 'B. WasteTracking'!H141,0)</f>
        <v>0</v>
      </c>
      <c r="W115" s="9"/>
      <c r="X115" s="9"/>
      <c r="AX115" s="4">
        <v>103</v>
      </c>
      <c r="AY115" s="4" t="e">
        <f>IF(#REF!="", "0",#REF! *#REF!/100)</f>
        <v>#REF!</v>
      </c>
      <c r="AZ115" s="4" t="e">
        <f>IF(#REF!="", "0",#REF! *#REF!/100)</f>
        <v>#REF!</v>
      </c>
      <c r="BA115" s="4" t="e">
        <f>IF(#REF!="", "0",#REF! *#REF!/100)</f>
        <v>#REF!</v>
      </c>
      <c r="BB115" s="4" t="e">
        <f>IF(#REF!="", "0",#REF! *#REF!/100)</f>
        <v>#REF!</v>
      </c>
    </row>
    <row r="116" spans="16:54" x14ac:dyDescent="0.35">
      <c r="P116" s="14">
        <f>'B. WasteTracking'!G142</f>
        <v>0</v>
      </c>
      <c r="Q116" s="67">
        <f>IF(ISNUMBER('B. WasteTracking'!I142), IF('B. WasteTracking'!$I$38=Calculations!$O$6,'B. WasteTracking'!I142,'B. WasteTracking'!I142*'B. WasteTracking'!$H142/100),0)</f>
        <v>0</v>
      </c>
      <c r="R116" s="67">
        <f>IF(ISNUMBER('B. WasteTracking'!J142), IF('B. WasteTracking'!$J$38=Calculations!$O$6,'B. WasteTracking'!J142,'B. WasteTracking'!J142*'B. WasteTracking'!$H142/100),0)</f>
        <v>0</v>
      </c>
      <c r="S116" s="67">
        <f>IF(ISNUMBER('B. WasteTracking'!K142), 'B. WasteTracking'!K142*'B. WasteTracking'!$H142/100,0)</f>
        <v>0</v>
      </c>
      <c r="T116" s="67">
        <f>IF(ISNUMBER('B. WasteTracking'!H142), 'B. WasteTracking'!H142,0)</f>
        <v>0</v>
      </c>
      <c r="W116" s="9"/>
      <c r="X116" s="9"/>
      <c r="AX116" s="4">
        <v>104</v>
      </c>
      <c r="AY116" s="4" t="e">
        <f>IF(#REF!="", "0",#REF! *#REF!/100)</f>
        <v>#REF!</v>
      </c>
      <c r="AZ116" s="4" t="e">
        <f>IF(#REF!="", "0",#REF! *#REF!/100)</f>
        <v>#REF!</v>
      </c>
      <c r="BA116" s="4" t="e">
        <f>IF(#REF!="", "0",#REF! *#REF!/100)</f>
        <v>#REF!</v>
      </c>
      <c r="BB116" s="4" t="e">
        <f>IF(#REF!="", "0",#REF! *#REF!/100)</f>
        <v>#REF!</v>
      </c>
    </row>
    <row r="117" spans="16:54" x14ac:dyDescent="0.35">
      <c r="P117" s="14">
        <f>'B. WasteTracking'!G143</f>
        <v>0</v>
      </c>
      <c r="Q117" s="67">
        <f>IF(ISNUMBER('B. WasteTracking'!I143), IF('B. WasteTracking'!$I$38=Calculations!$O$6,'B. WasteTracking'!I143,'B. WasteTracking'!I143*'B. WasteTracking'!$H143/100),0)</f>
        <v>0</v>
      </c>
      <c r="R117" s="67">
        <f>IF(ISNUMBER('B. WasteTracking'!J143), IF('B. WasteTracking'!$J$38=Calculations!$O$6,'B. WasteTracking'!J143,'B. WasteTracking'!J143*'B. WasteTracking'!$H143/100),0)</f>
        <v>0</v>
      </c>
      <c r="S117" s="67">
        <f>IF(ISNUMBER('B. WasteTracking'!K143), 'B. WasteTracking'!K143*'B. WasteTracking'!$H143/100,0)</f>
        <v>0</v>
      </c>
      <c r="T117" s="67">
        <f>IF(ISNUMBER('B. WasteTracking'!H143), 'B. WasteTracking'!H143,0)</f>
        <v>0</v>
      </c>
      <c r="W117" s="9"/>
      <c r="X117" s="9"/>
      <c r="AX117" s="4">
        <v>105</v>
      </c>
      <c r="AY117" s="4" t="e">
        <f>IF(#REF!="", "0",#REF! *#REF!/100)</f>
        <v>#REF!</v>
      </c>
      <c r="AZ117" s="4" t="e">
        <f>IF(#REF!="", "0",#REF! *#REF!/100)</f>
        <v>#REF!</v>
      </c>
      <c r="BA117" s="4" t="e">
        <f>IF(#REF!="", "0",#REF! *#REF!/100)</f>
        <v>#REF!</v>
      </c>
      <c r="BB117" s="4" t="e">
        <f>IF(#REF!="", "0",#REF! *#REF!/100)</f>
        <v>#REF!</v>
      </c>
    </row>
    <row r="118" spans="16:54" x14ac:dyDescent="0.35">
      <c r="P118" s="14">
        <f>'B. WasteTracking'!G144</f>
        <v>0</v>
      </c>
      <c r="Q118" s="67">
        <f>IF(ISNUMBER('B. WasteTracking'!I144), IF('B. WasteTracking'!$I$38=Calculations!$O$6,'B. WasteTracking'!I144,'B. WasteTracking'!I144*'B. WasteTracking'!$H144/100),0)</f>
        <v>0</v>
      </c>
      <c r="R118" s="67">
        <f>IF(ISNUMBER('B. WasteTracking'!J144), IF('B. WasteTracking'!$J$38=Calculations!$O$6,'B. WasteTracking'!J144,'B. WasteTracking'!J144*'B. WasteTracking'!$H144/100),0)</f>
        <v>0</v>
      </c>
      <c r="S118" s="67">
        <f>IF(ISNUMBER('B. WasteTracking'!K144), 'B. WasteTracking'!K144*'B. WasteTracking'!$H144/100,0)</f>
        <v>0</v>
      </c>
      <c r="T118" s="67">
        <f>IF(ISNUMBER('B. WasteTracking'!H144), 'B. WasteTracking'!H144,0)</f>
        <v>0</v>
      </c>
      <c r="W118" s="9"/>
      <c r="X118" s="9"/>
      <c r="AX118" s="4">
        <v>106</v>
      </c>
      <c r="AY118" s="4" t="e">
        <f>IF(#REF!="", "0",#REF! *#REF!/100)</f>
        <v>#REF!</v>
      </c>
      <c r="AZ118" s="4" t="e">
        <f>IF(#REF!="", "0",#REF! *#REF!/100)</f>
        <v>#REF!</v>
      </c>
      <c r="BA118" s="4" t="e">
        <f>IF(#REF!="", "0",#REF! *#REF!/100)</f>
        <v>#REF!</v>
      </c>
      <c r="BB118" s="4" t="e">
        <f>IF(#REF!="", "0",#REF! *#REF!/100)</f>
        <v>#REF!</v>
      </c>
    </row>
    <row r="119" spans="16:54" x14ac:dyDescent="0.35">
      <c r="P119" s="14">
        <f>'B. WasteTracking'!G145</f>
        <v>0</v>
      </c>
      <c r="Q119" s="67">
        <f>IF(ISNUMBER('B. WasteTracking'!I145), IF('B. WasteTracking'!$I$38=Calculations!$O$6,'B. WasteTracking'!I145,'B. WasteTracking'!I145*'B. WasteTracking'!$H145/100),0)</f>
        <v>0</v>
      </c>
      <c r="R119" s="67">
        <f>IF(ISNUMBER('B. WasteTracking'!J145), IF('B. WasteTracking'!$J$38=Calculations!$O$6,'B. WasteTracking'!J145,'B. WasteTracking'!J145*'B. WasteTracking'!$H145/100),0)</f>
        <v>0</v>
      </c>
      <c r="S119" s="67">
        <f>IF(ISNUMBER('B. WasteTracking'!K145), 'B. WasteTracking'!K145*'B. WasteTracking'!$H145/100,0)</f>
        <v>0</v>
      </c>
      <c r="T119" s="67">
        <f>IF(ISNUMBER('B. WasteTracking'!H145), 'B. WasteTracking'!H145,0)</f>
        <v>0</v>
      </c>
      <c r="W119" s="9"/>
      <c r="X119" s="9"/>
      <c r="AX119" s="4">
        <v>107</v>
      </c>
      <c r="AY119" s="4" t="e">
        <f>IF(#REF!="", "0",#REF! *#REF!/100)</f>
        <v>#REF!</v>
      </c>
      <c r="AZ119" s="4" t="e">
        <f>IF(#REF!="", "0",#REF! *#REF!/100)</f>
        <v>#REF!</v>
      </c>
      <c r="BA119" s="4" t="e">
        <f>IF(#REF!="", "0",#REF! *#REF!/100)</f>
        <v>#REF!</v>
      </c>
      <c r="BB119" s="4" t="e">
        <f>IF(#REF!="", "0",#REF! *#REF!/100)</f>
        <v>#REF!</v>
      </c>
    </row>
    <row r="120" spans="16:54" x14ac:dyDescent="0.35">
      <c r="P120" s="14">
        <f>'B. WasteTracking'!G146</f>
        <v>0</v>
      </c>
      <c r="Q120" s="67">
        <f>IF(ISNUMBER('B. WasteTracking'!I146), IF('B. WasteTracking'!$I$38=Calculations!$O$6,'B. WasteTracking'!I146,'B. WasteTracking'!I146*'B. WasteTracking'!$H146/100),0)</f>
        <v>0</v>
      </c>
      <c r="R120" s="67">
        <f>IF(ISNUMBER('B. WasteTracking'!J146), IF('B. WasteTracking'!$J$38=Calculations!$O$6,'B. WasteTracking'!J146,'B. WasteTracking'!J146*'B. WasteTracking'!$H146/100),0)</f>
        <v>0</v>
      </c>
      <c r="S120" s="67">
        <f>IF(ISNUMBER('B. WasteTracking'!K146), 'B. WasteTracking'!K146*'B. WasteTracking'!$H146/100,0)</f>
        <v>0</v>
      </c>
      <c r="T120" s="67">
        <f>IF(ISNUMBER('B. WasteTracking'!H146), 'B. WasteTracking'!H146,0)</f>
        <v>0</v>
      </c>
      <c r="W120" s="9"/>
      <c r="X120" s="9"/>
      <c r="AX120" s="4">
        <v>108</v>
      </c>
      <c r="AY120" s="4" t="e">
        <f>IF(#REF!="", "0",#REF! *#REF!/100)</f>
        <v>#REF!</v>
      </c>
      <c r="AZ120" s="4" t="e">
        <f>IF(#REF!="", "0",#REF! *#REF!/100)</f>
        <v>#REF!</v>
      </c>
      <c r="BA120" s="4" t="e">
        <f>IF(#REF!="", "0",#REF! *#REF!/100)</f>
        <v>#REF!</v>
      </c>
      <c r="BB120" s="4" t="e">
        <f>IF(#REF!="", "0",#REF! *#REF!/100)</f>
        <v>#REF!</v>
      </c>
    </row>
    <row r="121" spans="16:54" x14ac:dyDescent="0.35">
      <c r="P121" s="14">
        <f>'B. WasteTracking'!G147</f>
        <v>0</v>
      </c>
      <c r="Q121" s="67">
        <f>IF(ISNUMBER('B. WasteTracking'!I147), IF('B. WasteTracking'!$I$38=Calculations!$O$6,'B. WasteTracking'!I147,'B. WasteTracking'!I147*'B. WasteTracking'!$H147/100),0)</f>
        <v>0</v>
      </c>
      <c r="R121" s="67">
        <f>IF(ISNUMBER('B. WasteTracking'!J147), IF('B. WasteTracking'!$J$38=Calculations!$O$6,'B. WasteTracking'!J147,'B. WasteTracking'!J147*'B. WasteTracking'!$H147/100),0)</f>
        <v>0</v>
      </c>
      <c r="S121" s="67">
        <f>IF(ISNUMBER('B. WasteTracking'!K147), 'B. WasteTracking'!K147*'B. WasteTracking'!$H147/100,0)</f>
        <v>0</v>
      </c>
      <c r="T121" s="67">
        <f>IF(ISNUMBER('B. WasteTracking'!H147), 'B. WasteTracking'!H147,0)</f>
        <v>0</v>
      </c>
      <c r="W121" s="9"/>
      <c r="X121" s="9"/>
      <c r="AX121" s="4">
        <v>109</v>
      </c>
      <c r="AY121" s="4" t="e">
        <f>IF(#REF!="", "0",#REF! *#REF!/100)</f>
        <v>#REF!</v>
      </c>
      <c r="AZ121" s="4" t="e">
        <f>IF(#REF!="", "0",#REF! *#REF!/100)</f>
        <v>#REF!</v>
      </c>
      <c r="BA121" s="4" t="e">
        <f>IF(#REF!="", "0",#REF! *#REF!/100)</f>
        <v>#REF!</v>
      </c>
      <c r="BB121" s="4" t="e">
        <f>IF(#REF!="", "0",#REF! *#REF!/100)</f>
        <v>#REF!</v>
      </c>
    </row>
    <row r="122" spans="16:54" x14ac:dyDescent="0.35">
      <c r="P122" s="14">
        <f>'B. WasteTracking'!G148</f>
        <v>0</v>
      </c>
      <c r="Q122" s="67">
        <f>IF(ISNUMBER('B. WasteTracking'!I148), IF('B. WasteTracking'!$I$38=Calculations!$O$6,'B. WasteTracking'!I148,'B. WasteTracking'!I148*'B. WasteTracking'!$H148/100),0)</f>
        <v>0</v>
      </c>
      <c r="R122" s="67">
        <f>IF(ISNUMBER('B. WasteTracking'!J148), IF('B. WasteTracking'!$J$38=Calculations!$O$6,'B. WasteTracking'!J148,'B. WasteTracking'!J148*'B. WasteTracking'!$H148/100),0)</f>
        <v>0</v>
      </c>
      <c r="S122" s="67">
        <f>IF(ISNUMBER('B. WasteTracking'!K148), 'B. WasteTracking'!K148*'B. WasteTracking'!$H148/100,0)</f>
        <v>0</v>
      </c>
      <c r="T122" s="67">
        <f>IF(ISNUMBER('B. WasteTracking'!H148), 'B. WasteTracking'!H148,0)</f>
        <v>0</v>
      </c>
      <c r="W122" s="9"/>
      <c r="X122" s="9"/>
      <c r="AX122" s="4">
        <v>110</v>
      </c>
      <c r="AY122" s="4" t="e">
        <f>IF(#REF!="", "0",#REF! *#REF!/100)</f>
        <v>#REF!</v>
      </c>
      <c r="AZ122" s="4" t="e">
        <f>IF(#REF!="", "0",#REF! *#REF!/100)</f>
        <v>#REF!</v>
      </c>
      <c r="BA122" s="4" t="e">
        <f>IF(#REF!="", "0",#REF! *#REF!/100)</f>
        <v>#REF!</v>
      </c>
      <c r="BB122" s="4" t="e">
        <f>IF(#REF!="", "0",#REF! *#REF!/100)</f>
        <v>#REF!</v>
      </c>
    </row>
    <row r="123" spans="16:54" x14ac:dyDescent="0.35">
      <c r="P123" s="14">
        <f>'B. WasteTracking'!G149</f>
        <v>0</v>
      </c>
      <c r="Q123" s="67">
        <f>IF(ISNUMBER('B. WasteTracking'!I149), IF('B. WasteTracking'!$I$38=Calculations!$O$6,'B. WasteTracking'!I149,'B. WasteTracking'!I149*'B. WasteTracking'!$H149/100),0)</f>
        <v>0</v>
      </c>
      <c r="R123" s="67">
        <f>IF(ISNUMBER('B. WasteTracking'!J149), IF('B. WasteTracking'!$J$38=Calculations!$O$6,'B. WasteTracking'!J149,'B. WasteTracking'!J149*'B. WasteTracking'!$H149/100),0)</f>
        <v>0</v>
      </c>
      <c r="S123" s="67">
        <f>IF(ISNUMBER('B. WasteTracking'!K149), 'B. WasteTracking'!K149*'B. WasteTracking'!$H149/100,0)</f>
        <v>0</v>
      </c>
      <c r="T123" s="67">
        <f>IF(ISNUMBER('B. WasteTracking'!H149), 'B. WasteTracking'!H149,0)</f>
        <v>0</v>
      </c>
      <c r="W123" s="9"/>
      <c r="X123" s="9"/>
      <c r="AX123" s="4">
        <v>111</v>
      </c>
      <c r="AY123" s="4" t="e">
        <f>IF(#REF!="", "0",#REF! *#REF!/100)</f>
        <v>#REF!</v>
      </c>
      <c r="AZ123" s="4" t="e">
        <f>IF(#REF!="", "0",#REF! *#REF!/100)</f>
        <v>#REF!</v>
      </c>
      <c r="BA123" s="4" t="e">
        <f>IF(#REF!="", "0",#REF! *#REF!/100)</f>
        <v>#REF!</v>
      </c>
      <c r="BB123" s="4" t="e">
        <f>IF(#REF!="", "0",#REF! *#REF!/100)</f>
        <v>#REF!</v>
      </c>
    </row>
    <row r="124" spans="16:54" x14ac:dyDescent="0.35">
      <c r="P124" s="14">
        <f>'B. WasteTracking'!G150</f>
        <v>0</v>
      </c>
      <c r="Q124" s="67">
        <f>IF(ISNUMBER('B. WasteTracking'!I150), IF('B. WasteTracking'!$I$38=Calculations!$O$6,'B. WasteTracking'!I150,'B. WasteTracking'!I150*'B. WasteTracking'!$H150/100),0)</f>
        <v>0</v>
      </c>
      <c r="R124" s="67">
        <f>IF(ISNUMBER('B. WasteTracking'!J150), IF('B. WasteTracking'!$J$38=Calculations!$O$6,'B. WasteTracking'!J150,'B. WasteTracking'!J150*'B. WasteTracking'!$H150/100),0)</f>
        <v>0</v>
      </c>
      <c r="S124" s="67">
        <f>IF(ISNUMBER('B. WasteTracking'!K150), 'B. WasteTracking'!K150*'B. WasteTracking'!$H150/100,0)</f>
        <v>0</v>
      </c>
      <c r="T124" s="67">
        <f>IF(ISNUMBER('B. WasteTracking'!H150), 'B. WasteTracking'!H150,0)</f>
        <v>0</v>
      </c>
      <c r="W124" s="9"/>
      <c r="X124" s="9"/>
      <c r="AX124" s="4">
        <v>112</v>
      </c>
      <c r="AY124" s="4" t="e">
        <f>IF(#REF!="", "0",#REF! *#REF!/100)</f>
        <v>#REF!</v>
      </c>
      <c r="AZ124" s="4" t="e">
        <f>IF(#REF!="", "0",#REF! *#REF!/100)</f>
        <v>#REF!</v>
      </c>
      <c r="BA124" s="4" t="e">
        <f>IF(#REF!="", "0",#REF! *#REF!/100)</f>
        <v>#REF!</v>
      </c>
      <c r="BB124" s="4" t="e">
        <f>IF(#REF!="", "0",#REF! *#REF!/100)</f>
        <v>#REF!</v>
      </c>
    </row>
    <row r="125" spans="16:54" x14ac:dyDescent="0.35">
      <c r="P125" s="14">
        <f>'B. WasteTracking'!G151</f>
        <v>0</v>
      </c>
      <c r="Q125" s="67">
        <f>IF(ISNUMBER('B. WasteTracking'!I151), IF('B. WasteTracking'!$I$38=Calculations!$O$6,'B. WasteTracking'!I151,'B. WasteTracking'!I151*'B. WasteTracking'!$H151/100),0)</f>
        <v>0</v>
      </c>
      <c r="R125" s="67">
        <f>IF(ISNUMBER('B. WasteTracking'!J151), IF('B. WasteTracking'!$J$38=Calculations!$O$6,'B. WasteTracking'!J151,'B. WasteTracking'!J151*'B. WasteTracking'!$H151/100),0)</f>
        <v>0</v>
      </c>
      <c r="S125" s="67">
        <f>IF(ISNUMBER('B. WasteTracking'!K151), 'B. WasteTracking'!K151*'B. WasteTracking'!$H151/100,0)</f>
        <v>0</v>
      </c>
      <c r="T125" s="67">
        <f>IF(ISNUMBER('B. WasteTracking'!H151), 'B. WasteTracking'!H151,0)</f>
        <v>0</v>
      </c>
      <c r="W125" s="9"/>
      <c r="X125" s="9"/>
      <c r="AX125" s="4">
        <v>113</v>
      </c>
      <c r="AY125" s="4" t="e">
        <f>IF(#REF!="", "0",#REF! *#REF!/100)</f>
        <v>#REF!</v>
      </c>
      <c r="AZ125" s="4" t="e">
        <f>IF(#REF!="", "0",#REF! *#REF!/100)</f>
        <v>#REF!</v>
      </c>
      <c r="BA125" s="4" t="e">
        <f>IF(#REF!="", "0",#REF! *#REF!/100)</f>
        <v>#REF!</v>
      </c>
      <c r="BB125" s="4" t="e">
        <f>IF(#REF!="", "0",#REF! *#REF!/100)</f>
        <v>#REF!</v>
      </c>
    </row>
    <row r="126" spans="16:54" x14ac:dyDescent="0.35">
      <c r="P126" s="14">
        <f>'B. WasteTracking'!G152</f>
        <v>0</v>
      </c>
      <c r="Q126" s="67">
        <f>IF(ISNUMBER('B. WasteTracking'!I152), IF('B. WasteTracking'!$I$38=Calculations!$O$6,'B. WasteTracking'!I152,'B. WasteTracking'!I152*'B. WasteTracking'!$H152/100),0)</f>
        <v>0</v>
      </c>
      <c r="R126" s="67">
        <f>IF(ISNUMBER('B. WasteTracking'!J152), IF('B. WasteTracking'!$J$38=Calculations!$O$6,'B. WasteTracking'!J152,'B. WasteTracking'!J152*'B. WasteTracking'!$H152/100),0)</f>
        <v>0</v>
      </c>
      <c r="S126" s="67">
        <f>IF(ISNUMBER('B. WasteTracking'!K152), 'B. WasteTracking'!K152*'B. WasteTracking'!$H152/100,0)</f>
        <v>0</v>
      </c>
      <c r="T126" s="67">
        <f>IF(ISNUMBER('B. WasteTracking'!H152), 'B. WasteTracking'!H152,0)</f>
        <v>0</v>
      </c>
      <c r="W126" s="9"/>
      <c r="X126" s="9"/>
      <c r="AX126" s="4">
        <v>114</v>
      </c>
      <c r="AY126" s="4" t="e">
        <f>IF(#REF!="", "0",#REF! *#REF!/100)</f>
        <v>#REF!</v>
      </c>
      <c r="AZ126" s="4" t="e">
        <f>IF(#REF!="", "0",#REF! *#REF!/100)</f>
        <v>#REF!</v>
      </c>
      <c r="BA126" s="4" t="e">
        <f>IF(#REF!="", "0",#REF! *#REF!/100)</f>
        <v>#REF!</v>
      </c>
      <c r="BB126" s="4" t="e">
        <f>IF(#REF!="", "0",#REF! *#REF!/100)</f>
        <v>#REF!</v>
      </c>
    </row>
    <row r="127" spans="16:54" x14ac:dyDescent="0.35">
      <c r="P127" s="14">
        <f>'B. WasteTracking'!G153</f>
        <v>0</v>
      </c>
      <c r="Q127" s="67">
        <f>IF(ISNUMBER('B. WasteTracking'!I153), IF('B. WasteTracking'!$I$38=Calculations!$O$6,'B. WasteTracking'!I153,'B. WasteTracking'!I153*'B. WasteTracking'!$H153/100),0)</f>
        <v>0</v>
      </c>
      <c r="R127" s="67">
        <f>IF(ISNUMBER('B. WasteTracking'!J153), IF('B. WasteTracking'!$J$38=Calculations!$O$6,'B. WasteTracking'!J153,'B. WasteTracking'!J153*'B. WasteTracking'!$H153/100),0)</f>
        <v>0</v>
      </c>
      <c r="S127" s="67">
        <f>IF(ISNUMBER('B. WasteTracking'!K153), 'B. WasteTracking'!K153*'B. WasteTracking'!$H153/100,0)</f>
        <v>0</v>
      </c>
      <c r="T127" s="67">
        <f>IF(ISNUMBER('B. WasteTracking'!H153), 'B. WasteTracking'!H153,0)</f>
        <v>0</v>
      </c>
      <c r="W127" s="9"/>
      <c r="X127" s="9"/>
      <c r="AX127" s="4">
        <v>115</v>
      </c>
      <c r="AY127" s="4" t="e">
        <f>IF(#REF!="", "0",#REF! *#REF!/100)</f>
        <v>#REF!</v>
      </c>
      <c r="AZ127" s="4" t="e">
        <f>IF(#REF!="", "0",#REF! *#REF!/100)</f>
        <v>#REF!</v>
      </c>
      <c r="BA127" s="4" t="e">
        <f>IF(#REF!="", "0",#REF! *#REF!/100)</f>
        <v>#REF!</v>
      </c>
      <c r="BB127" s="4" t="e">
        <f>IF(#REF!="", "0",#REF! *#REF!/100)</f>
        <v>#REF!</v>
      </c>
    </row>
    <row r="128" spans="16:54" x14ac:dyDescent="0.35">
      <c r="P128" s="14">
        <f>'B. WasteTracking'!G154</f>
        <v>0</v>
      </c>
      <c r="Q128" s="67">
        <f>IF(ISNUMBER('B. WasteTracking'!I154), IF('B. WasteTracking'!$I$38=Calculations!$O$6,'B. WasteTracking'!I154,'B. WasteTracking'!I154*'B. WasteTracking'!$H154/100),0)</f>
        <v>0</v>
      </c>
      <c r="R128" s="67">
        <f>IF(ISNUMBER('B. WasteTracking'!J154), IF('B. WasteTracking'!$J$38=Calculations!$O$6,'B. WasteTracking'!J154,'B. WasteTracking'!J154*'B. WasteTracking'!$H154/100),0)</f>
        <v>0</v>
      </c>
      <c r="S128" s="67">
        <f>IF(ISNUMBER('B. WasteTracking'!K154), 'B. WasteTracking'!K154*'B. WasteTracking'!$H154/100,0)</f>
        <v>0</v>
      </c>
      <c r="T128" s="67">
        <f>IF(ISNUMBER('B. WasteTracking'!H154), 'B. WasteTracking'!H154,0)</f>
        <v>0</v>
      </c>
      <c r="W128" s="9"/>
      <c r="X128" s="9"/>
      <c r="AX128" s="4">
        <v>116</v>
      </c>
      <c r="AY128" s="4" t="e">
        <f>IF(#REF!="", "0",#REF! *#REF!/100)</f>
        <v>#REF!</v>
      </c>
      <c r="AZ128" s="4" t="e">
        <f>IF(#REF!="", "0",#REF! *#REF!/100)</f>
        <v>#REF!</v>
      </c>
      <c r="BA128" s="4" t="e">
        <f>IF(#REF!="", "0",#REF! *#REF!/100)</f>
        <v>#REF!</v>
      </c>
      <c r="BB128" s="4" t="e">
        <f>IF(#REF!="", "0",#REF! *#REF!/100)</f>
        <v>#REF!</v>
      </c>
    </row>
    <row r="129" spans="15:54" x14ac:dyDescent="0.35">
      <c r="P129" s="14">
        <f>'B. WasteTracking'!G155</f>
        <v>0</v>
      </c>
      <c r="Q129" s="67">
        <f>IF(ISNUMBER('B. WasteTracking'!I155), IF('B. WasteTracking'!$I$38=Calculations!$O$6,'B. WasteTracking'!I155,'B. WasteTracking'!I155*'B. WasteTracking'!$H155/100),0)</f>
        <v>0</v>
      </c>
      <c r="R129" s="67">
        <f>IF(ISNUMBER('B. WasteTracking'!J155), IF('B. WasteTracking'!$J$38=Calculations!$O$6,'B. WasteTracking'!J155,'B. WasteTracking'!J155*'B. WasteTracking'!$H155/100),0)</f>
        <v>0</v>
      </c>
      <c r="S129" s="67">
        <f>IF(ISNUMBER('B. WasteTracking'!K155), 'B. WasteTracking'!K155*'B. WasteTracking'!$H155/100,0)</f>
        <v>0</v>
      </c>
      <c r="T129" s="67">
        <f>IF(ISNUMBER('B. WasteTracking'!H155), 'B. WasteTracking'!H155,0)</f>
        <v>0</v>
      </c>
      <c r="W129" s="9"/>
      <c r="X129" s="9"/>
      <c r="AX129" s="4">
        <v>117</v>
      </c>
      <c r="AY129" s="4" t="e">
        <f>IF(#REF!="", "0",#REF! *#REF!/100)</f>
        <v>#REF!</v>
      </c>
      <c r="AZ129" s="4" t="e">
        <f>IF(#REF!="", "0",#REF! *#REF!/100)</f>
        <v>#REF!</v>
      </c>
      <c r="BA129" s="4" t="e">
        <f>IF(#REF!="", "0",#REF! *#REF!/100)</f>
        <v>#REF!</v>
      </c>
      <c r="BB129" s="4" t="e">
        <f>IF(#REF!="", "0",#REF! *#REF!/100)</f>
        <v>#REF!</v>
      </c>
    </row>
    <row r="130" spans="15:54" x14ac:dyDescent="0.35">
      <c r="P130" s="14">
        <f>'B. WasteTracking'!G156</f>
        <v>0</v>
      </c>
      <c r="Q130" s="67">
        <f>IF(ISNUMBER('B. WasteTracking'!I156), IF('B. WasteTracking'!$I$38=Calculations!$O$6,'B. WasteTracking'!I156,'B. WasteTracking'!I156*'B. WasteTracking'!$H156/100),0)</f>
        <v>0</v>
      </c>
      <c r="R130" s="67">
        <f>IF(ISNUMBER('B. WasteTracking'!J156), IF('B. WasteTracking'!$J$38=Calculations!$O$6,'B. WasteTracking'!J156,'B. WasteTracking'!J156*'B. WasteTracking'!$H156/100),0)</f>
        <v>0</v>
      </c>
      <c r="S130" s="67">
        <f>IF(ISNUMBER('B. WasteTracking'!K156), 'B. WasteTracking'!K156*'B. WasteTracking'!$H156/100,0)</f>
        <v>0</v>
      </c>
      <c r="T130" s="67">
        <f>IF(ISNUMBER('B. WasteTracking'!H156), 'B. WasteTracking'!H156,0)</f>
        <v>0</v>
      </c>
      <c r="W130" s="9"/>
      <c r="X130" s="9"/>
      <c r="AX130" s="4">
        <v>118</v>
      </c>
      <c r="AY130" s="4" t="e">
        <f>IF(#REF!="", "0",#REF! *#REF!/100)</f>
        <v>#REF!</v>
      </c>
      <c r="AZ130" s="4" t="e">
        <f>IF(#REF!="", "0",#REF! *#REF!/100)</f>
        <v>#REF!</v>
      </c>
      <c r="BA130" s="4" t="e">
        <f>IF(#REF!="", "0",#REF! *#REF!/100)</f>
        <v>#REF!</v>
      </c>
      <c r="BB130" s="4" t="e">
        <f>IF(#REF!="", "0",#REF! *#REF!/100)</f>
        <v>#REF!</v>
      </c>
    </row>
    <row r="131" spans="15:54" x14ac:dyDescent="0.35">
      <c r="P131" s="14">
        <f>'B. WasteTracking'!G157</f>
        <v>0</v>
      </c>
      <c r="Q131" s="67">
        <f>IF(ISNUMBER('B. WasteTracking'!I157), IF('B. WasteTracking'!$I$38=Calculations!$O$6,'B. WasteTracking'!I157,'B. WasteTracking'!I157*'B. WasteTracking'!$H157/100),0)</f>
        <v>0</v>
      </c>
      <c r="R131" s="67">
        <f>IF(ISNUMBER('B. WasteTracking'!J157), IF('B. WasteTracking'!$J$38=Calculations!$O$6,'B. WasteTracking'!J157,'B. WasteTracking'!J157*'B. WasteTracking'!$H157/100),0)</f>
        <v>0</v>
      </c>
      <c r="S131" s="67">
        <f>IF(ISNUMBER('B. WasteTracking'!K157), 'B. WasteTracking'!K157*'B. WasteTracking'!$H157/100,0)</f>
        <v>0</v>
      </c>
      <c r="T131" s="67">
        <f>IF(ISNUMBER('B. WasteTracking'!H157), 'B. WasteTracking'!H157,0)</f>
        <v>0</v>
      </c>
      <c r="W131" s="9"/>
      <c r="X131" s="9"/>
      <c r="AX131" s="4">
        <v>119</v>
      </c>
      <c r="AY131" s="4" t="e">
        <f>IF(#REF!="", "0",#REF! *#REF!/100)</f>
        <v>#REF!</v>
      </c>
      <c r="AZ131" s="4" t="e">
        <f>IF(#REF!="", "0",#REF! *#REF!/100)</f>
        <v>#REF!</v>
      </c>
      <c r="BA131" s="4" t="e">
        <f>IF(#REF!="", "0",#REF! *#REF!/100)</f>
        <v>#REF!</v>
      </c>
      <c r="BB131" s="4" t="e">
        <f>IF(#REF!="", "0",#REF! *#REF!/100)</f>
        <v>#REF!</v>
      </c>
    </row>
    <row r="132" spans="15:54" x14ac:dyDescent="0.35">
      <c r="P132" s="14">
        <f>'B. WasteTracking'!G158</f>
        <v>0</v>
      </c>
      <c r="Q132" s="67">
        <f>IF(ISNUMBER('B. WasteTracking'!I158), IF('B. WasteTracking'!$I$38=Calculations!$O$6,'B. WasteTracking'!I158,'B. WasteTracking'!I158*'B. WasteTracking'!$H158/100),0)</f>
        <v>0</v>
      </c>
      <c r="R132" s="67">
        <f>IF(ISNUMBER('B. WasteTracking'!J158), IF('B. WasteTracking'!$J$38=Calculations!$O$6,'B. WasteTracking'!J158,'B. WasteTracking'!J158*'B. WasteTracking'!$H158/100),0)</f>
        <v>0</v>
      </c>
      <c r="S132" s="67">
        <f>IF(ISNUMBER('B. WasteTracking'!K158), 'B. WasteTracking'!K158*'B. WasteTracking'!$H158/100,0)</f>
        <v>0</v>
      </c>
      <c r="T132" s="67">
        <f>IF(ISNUMBER('B. WasteTracking'!H158), 'B. WasteTracking'!H158,0)</f>
        <v>0</v>
      </c>
      <c r="W132" s="9"/>
      <c r="X132" s="9"/>
      <c r="AX132" s="4">
        <v>120</v>
      </c>
      <c r="AY132" s="4" t="e">
        <f>IF(#REF!="", "0",#REF! *#REF!/100)</f>
        <v>#REF!</v>
      </c>
      <c r="AZ132" s="4" t="e">
        <f>IF(#REF!="", "0",#REF! *#REF!/100)</f>
        <v>#REF!</v>
      </c>
      <c r="BA132" s="4" t="e">
        <f>IF(#REF!="", "0",#REF! *#REF!/100)</f>
        <v>#REF!</v>
      </c>
      <c r="BB132" s="4" t="e">
        <f>IF(#REF!="", "0",#REF! *#REF!/100)</f>
        <v>#REF!</v>
      </c>
    </row>
    <row r="133" spans="15:54" x14ac:dyDescent="0.35">
      <c r="P133" s="14">
        <f>'B. WasteTracking'!G159</f>
        <v>0</v>
      </c>
      <c r="Q133" s="67">
        <f>IF(ISNUMBER('B. WasteTracking'!I159), IF('B. WasteTracking'!$I$38=Calculations!$O$6,'B. WasteTracking'!I159,'B. WasteTracking'!I159*'B. WasteTracking'!$H159/100),0)</f>
        <v>0</v>
      </c>
      <c r="R133" s="67">
        <f>IF(ISNUMBER('B. WasteTracking'!J159), IF('B. WasteTracking'!$J$38=Calculations!$O$6,'B. WasteTracking'!J159,'B. WasteTracking'!J159*'B. WasteTracking'!$H159/100),0)</f>
        <v>0</v>
      </c>
      <c r="S133" s="67">
        <f>IF(ISNUMBER('B. WasteTracking'!K159), 'B. WasteTracking'!K159*'B. WasteTracking'!$H159/100,0)</f>
        <v>0</v>
      </c>
      <c r="T133" s="67">
        <f>IF(ISNUMBER('B. WasteTracking'!H159), 'B. WasteTracking'!H159,0)</f>
        <v>0</v>
      </c>
      <c r="W133" s="9"/>
      <c r="X133" s="9"/>
      <c r="AX133" s="4">
        <v>121</v>
      </c>
      <c r="AY133" s="4" t="e">
        <f>IF(#REF!="", "0",#REF! *#REF!/100)</f>
        <v>#REF!</v>
      </c>
      <c r="AZ133" s="4" t="e">
        <f>IF(#REF!="", "0",#REF! *#REF!/100)</f>
        <v>#REF!</v>
      </c>
      <c r="BA133" s="4" t="e">
        <f>IF(#REF!="", "0",#REF! *#REF!/100)</f>
        <v>#REF!</v>
      </c>
      <c r="BB133" s="4" t="e">
        <f>IF(#REF!="", "0",#REF! *#REF!/100)</f>
        <v>#REF!</v>
      </c>
    </row>
    <row r="134" spans="15:54" x14ac:dyDescent="0.35">
      <c r="P134" s="14">
        <f>'B. WasteTracking'!G160</f>
        <v>0</v>
      </c>
      <c r="Q134" s="67">
        <f>IF(ISNUMBER('B. WasteTracking'!I160), IF('B. WasteTracking'!$I$38=Calculations!$O$6,'B. WasteTracking'!I160,'B. WasteTracking'!I160*'B. WasteTracking'!$H160/100),0)</f>
        <v>0</v>
      </c>
      <c r="R134" s="67">
        <f>IF(ISNUMBER('B. WasteTracking'!J160), IF('B. WasteTracking'!$J$38=Calculations!$O$6,'B. WasteTracking'!J160,'B. WasteTracking'!J160*'B. WasteTracking'!$H160/100),0)</f>
        <v>0</v>
      </c>
      <c r="S134" s="67">
        <f>IF(ISNUMBER('B. WasteTracking'!K160), 'B. WasteTracking'!K160*'B. WasteTracking'!$H160/100,0)</f>
        <v>0</v>
      </c>
      <c r="T134" s="67">
        <f>IF(ISNUMBER('B. WasteTracking'!H160), 'B. WasteTracking'!H160,0)</f>
        <v>0</v>
      </c>
      <c r="W134" s="9"/>
      <c r="X134" s="9"/>
      <c r="AX134" s="4">
        <v>122</v>
      </c>
      <c r="AY134" s="4" t="e">
        <f>IF(#REF!="", "0",#REF! *#REF!/100)</f>
        <v>#REF!</v>
      </c>
      <c r="AZ134" s="4" t="e">
        <f>IF(#REF!="", "0",#REF! *#REF!/100)</f>
        <v>#REF!</v>
      </c>
      <c r="BA134" s="4" t="e">
        <f>IF(#REF!="", "0",#REF! *#REF!/100)</f>
        <v>#REF!</v>
      </c>
      <c r="BB134" s="4" t="e">
        <f>IF(#REF!="", "0",#REF! *#REF!/100)</f>
        <v>#REF!</v>
      </c>
    </row>
    <row r="135" spans="15:54" x14ac:dyDescent="0.35">
      <c r="P135" s="14">
        <f>'B. WasteTracking'!G161</f>
        <v>0</v>
      </c>
      <c r="Q135" s="67">
        <f>IF(ISNUMBER('B. WasteTracking'!I161), IF('B. WasteTracking'!$I$38=Calculations!$O$6,'B. WasteTracking'!I161,'B. WasteTracking'!I161*'B. WasteTracking'!$H161/100),0)</f>
        <v>0</v>
      </c>
      <c r="R135" s="67">
        <f>IF(ISNUMBER('B. WasteTracking'!J161), IF('B. WasteTracking'!$J$38=Calculations!$O$6,'B. WasteTracking'!J161,'B. WasteTracking'!J161*'B. WasteTracking'!$H161/100),0)</f>
        <v>0</v>
      </c>
      <c r="S135" s="67">
        <f>IF(ISNUMBER('B. WasteTracking'!K161), 'B. WasteTracking'!K161*'B. WasteTracking'!$H161/100,0)</f>
        <v>0</v>
      </c>
      <c r="T135" s="67">
        <f>IF(ISNUMBER('B. WasteTracking'!H161), 'B. WasteTracking'!H161,0)</f>
        <v>0</v>
      </c>
      <c r="W135" s="9"/>
      <c r="X135" s="9"/>
      <c r="AX135" s="4">
        <v>123</v>
      </c>
      <c r="AY135" s="4" t="e">
        <f>IF(#REF!="", "0",#REF! *#REF!/100)</f>
        <v>#REF!</v>
      </c>
      <c r="AZ135" s="4" t="e">
        <f>IF(#REF!="", "0",#REF! *#REF!/100)</f>
        <v>#REF!</v>
      </c>
      <c r="BA135" s="4" t="e">
        <f>IF(#REF!="", "0",#REF! *#REF!/100)</f>
        <v>#REF!</v>
      </c>
      <c r="BB135" s="4" t="e">
        <f>IF(#REF!="", "0",#REF! *#REF!/100)</f>
        <v>#REF!</v>
      </c>
    </row>
    <row r="136" spans="15:54" x14ac:dyDescent="0.35">
      <c r="P136" s="14">
        <f>'B. WasteTracking'!G162</f>
        <v>0</v>
      </c>
      <c r="Q136" s="67">
        <f>IF(ISNUMBER('B. WasteTracking'!I162), IF('B. WasteTracking'!$I$38=Calculations!$O$6,'B. WasteTracking'!I162,'B. WasteTracking'!I162*'B. WasteTracking'!$H162/100),0)</f>
        <v>0</v>
      </c>
      <c r="R136" s="67">
        <f>IF(ISNUMBER('B. WasteTracking'!J162), IF('B. WasteTracking'!$J$38=Calculations!$O$6,'B. WasteTracking'!J162,'B. WasteTracking'!J162*'B. WasteTracking'!$H162/100),0)</f>
        <v>0</v>
      </c>
      <c r="S136" s="67">
        <f>IF(ISNUMBER('B. WasteTracking'!K162), 'B. WasteTracking'!K162*'B. WasteTracking'!$H162/100,0)</f>
        <v>0</v>
      </c>
      <c r="T136" s="67">
        <f>IF(ISNUMBER('B. WasteTracking'!H162), 'B. WasteTracking'!H162,0)</f>
        <v>0</v>
      </c>
      <c r="W136" s="9"/>
      <c r="X136" s="9"/>
      <c r="AX136" s="4">
        <v>124</v>
      </c>
      <c r="AY136" s="4" t="e">
        <f>IF(#REF!="", "0",#REF! *#REF!/100)</f>
        <v>#REF!</v>
      </c>
      <c r="AZ136" s="4" t="e">
        <f>IF(#REF!="", "0",#REF! *#REF!/100)</f>
        <v>#REF!</v>
      </c>
      <c r="BA136" s="4" t="e">
        <f>IF(#REF!="", "0",#REF! *#REF!/100)</f>
        <v>#REF!</v>
      </c>
      <c r="BB136" s="4" t="e">
        <f>IF(#REF!="", "0",#REF! *#REF!/100)</f>
        <v>#REF!</v>
      </c>
    </row>
    <row r="137" spans="15:54" x14ac:dyDescent="0.35">
      <c r="P137" s="14">
        <f>'B. WasteTracking'!G163</f>
        <v>0</v>
      </c>
      <c r="Q137" s="67">
        <f>IF(ISNUMBER('B. WasteTracking'!I163), IF('B. WasteTracking'!$I$38=Calculations!$O$6,'B. WasteTracking'!I163,'B. WasteTracking'!I163*'B. WasteTracking'!$H163/100),0)</f>
        <v>0</v>
      </c>
      <c r="R137" s="67">
        <f>IF(ISNUMBER('B. WasteTracking'!J163), IF('B. WasteTracking'!$J$38=Calculations!$O$6,'B. WasteTracking'!J163,'B. WasteTracking'!J163*'B. WasteTracking'!$H163/100),0)</f>
        <v>0</v>
      </c>
      <c r="S137" s="67">
        <f>IF(ISNUMBER('B. WasteTracking'!K163), 'B. WasteTracking'!K163*'B. WasteTracking'!$H163/100,0)</f>
        <v>0</v>
      </c>
      <c r="T137" s="67">
        <f>IF(ISNUMBER('B. WasteTracking'!H163), 'B. WasteTracking'!H163,0)</f>
        <v>0</v>
      </c>
      <c r="W137" s="9"/>
      <c r="X137" s="9"/>
      <c r="AX137" s="4">
        <v>125</v>
      </c>
      <c r="AY137" s="4" t="e">
        <f>IF(#REF!="", "0",#REF! *#REF!/100)</f>
        <v>#REF!</v>
      </c>
      <c r="AZ137" s="4" t="e">
        <f>IF(#REF!="", "0",#REF! *#REF!/100)</f>
        <v>#REF!</v>
      </c>
      <c r="BA137" s="4" t="e">
        <f>IF(#REF!="", "0",#REF! *#REF!/100)</f>
        <v>#REF!</v>
      </c>
      <c r="BB137" s="4" t="e">
        <f>IF(#REF!="", "0",#REF! *#REF!/100)</f>
        <v>#REF!</v>
      </c>
    </row>
    <row r="138" spans="15:54" x14ac:dyDescent="0.35">
      <c r="P138" s="14">
        <f>'B. WasteTracking'!G164</f>
        <v>0</v>
      </c>
      <c r="Q138" s="67">
        <f>IF(ISNUMBER('B. WasteTracking'!I164), IF('B. WasteTracking'!$I$38=Calculations!$O$6,'B. WasteTracking'!I164,'B. WasteTracking'!I164*'B. WasteTracking'!$H164/100),0)</f>
        <v>0</v>
      </c>
      <c r="R138" s="67">
        <f>IF(ISNUMBER('B. WasteTracking'!J164), IF('B. WasteTracking'!$J$38=Calculations!$O$6,'B. WasteTracking'!J164,'B. WasteTracking'!J164*'B. WasteTracking'!$H164/100),0)</f>
        <v>0</v>
      </c>
      <c r="S138" s="67">
        <f>IF(ISNUMBER('B. WasteTracking'!K164), 'B. WasteTracking'!K164*'B. WasteTracking'!$H164/100,0)</f>
        <v>0</v>
      </c>
      <c r="T138" s="67">
        <f>IF(ISNUMBER('B. WasteTracking'!H164), 'B. WasteTracking'!H164,0)</f>
        <v>0</v>
      </c>
      <c r="W138" s="9"/>
      <c r="X138" s="9"/>
      <c r="AX138" s="4">
        <v>126</v>
      </c>
      <c r="AY138" s="4" t="e">
        <f>IF(#REF!="", "0",#REF! *#REF!/100)</f>
        <v>#REF!</v>
      </c>
      <c r="AZ138" s="4" t="e">
        <f>IF(#REF!="", "0",#REF! *#REF!/100)</f>
        <v>#REF!</v>
      </c>
      <c r="BA138" s="4" t="e">
        <f>IF(#REF!="", "0",#REF! *#REF!/100)</f>
        <v>#REF!</v>
      </c>
      <c r="BB138" s="4" t="e">
        <f>IF(#REF!="", "0",#REF! *#REF!/100)</f>
        <v>#REF!</v>
      </c>
    </row>
    <row r="139" spans="15:54" x14ac:dyDescent="0.35">
      <c r="P139" s="14">
        <f>'B. WasteTracking'!G165</f>
        <v>0</v>
      </c>
      <c r="Q139" s="67">
        <f>IF(ISNUMBER('B. WasteTracking'!I165), IF('B. WasteTracking'!$I$38=Calculations!$O$6,'B. WasteTracking'!I165,'B. WasteTracking'!I165*'B. WasteTracking'!$H165/100),0)</f>
        <v>0</v>
      </c>
      <c r="R139" s="67">
        <f>IF(ISNUMBER('B. WasteTracking'!J165), IF('B. WasteTracking'!$J$38=Calculations!$O$6,'B. WasteTracking'!J165,'B. WasteTracking'!J165*'B. WasteTracking'!$H165/100),0)</f>
        <v>0</v>
      </c>
      <c r="S139" s="67">
        <f>IF(ISNUMBER('B. WasteTracking'!K165), 'B. WasteTracking'!K165*'B. WasteTracking'!$H165/100,0)</f>
        <v>0</v>
      </c>
      <c r="T139" s="67">
        <f>IF(ISNUMBER('B. WasteTracking'!H165), 'B. WasteTracking'!H165,0)</f>
        <v>0</v>
      </c>
      <c r="W139" s="9"/>
      <c r="X139" s="9"/>
      <c r="AX139" s="4">
        <v>127</v>
      </c>
      <c r="AY139" s="4" t="e">
        <f>IF(#REF!="", "0",#REF! *#REF!/100)</f>
        <v>#REF!</v>
      </c>
      <c r="AZ139" s="4" t="e">
        <f>IF(#REF!="", "0",#REF! *#REF!/100)</f>
        <v>#REF!</v>
      </c>
      <c r="BA139" s="4" t="e">
        <f>IF(#REF!="", "0",#REF! *#REF!/100)</f>
        <v>#REF!</v>
      </c>
      <c r="BB139" s="4" t="e">
        <f>IF(#REF!="", "0",#REF! *#REF!/100)</f>
        <v>#REF!</v>
      </c>
    </row>
    <row r="140" spans="15:54" x14ac:dyDescent="0.35">
      <c r="P140" s="14">
        <f>'B. WasteTracking'!G166</f>
        <v>0</v>
      </c>
      <c r="Q140" s="67">
        <f>IF(ISNUMBER('B. WasteTracking'!I166), IF('B. WasteTracking'!$I$38=Calculations!$O$6,'B. WasteTracking'!I166,'B. WasteTracking'!I166*'B. WasteTracking'!$H166/100),0)</f>
        <v>0</v>
      </c>
      <c r="R140" s="67">
        <f>IF(ISNUMBER('B. WasteTracking'!J166), IF('B. WasteTracking'!$J$38=Calculations!$O$6,'B. WasteTracking'!J166,'B. WasteTracking'!J166*'B. WasteTracking'!$H166/100),0)</f>
        <v>0</v>
      </c>
      <c r="S140" s="67">
        <f>IF(ISNUMBER('B. WasteTracking'!K166), 'B. WasteTracking'!K166*'B. WasteTracking'!$H166/100,0)</f>
        <v>0</v>
      </c>
      <c r="T140" s="67">
        <f>IF(ISNUMBER('B. WasteTracking'!H166), 'B. WasteTracking'!H166,0)</f>
        <v>0</v>
      </c>
      <c r="W140" s="9"/>
      <c r="X140" s="9"/>
      <c r="AX140" s="4">
        <v>128</v>
      </c>
      <c r="AY140" s="4" t="e">
        <f>IF(#REF!="", "0",#REF! *#REF!/100)</f>
        <v>#REF!</v>
      </c>
      <c r="AZ140" s="4" t="e">
        <f>IF(#REF!="", "0",#REF! *#REF!/100)</f>
        <v>#REF!</v>
      </c>
      <c r="BA140" s="4" t="e">
        <f>IF(#REF!="", "0",#REF! *#REF!/100)</f>
        <v>#REF!</v>
      </c>
      <c r="BB140" s="4" t="e">
        <f>IF(#REF!="", "0",#REF! *#REF!/100)</f>
        <v>#REF!</v>
      </c>
    </row>
    <row r="141" spans="15:54" x14ac:dyDescent="0.35">
      <c r="O141" s="4"/>
      <c r="P141" s="14">
        <f>'B. WasteTracking'!G167</f>
        <v>0</v>
      </c>
      <c r="Q141" s="67">
        <f>IF(ISNUMBER('B. WasteTracking'!I167), IF('B. WasteTracking'!$I$38=Calculations!$O$6,'B. WasteTracking'!I167,'B. WasteTracking'!I167*'B. WasteTracking'!$H167/100),0)</f>
        <v>0</v>
      </c>
      <c r="R141" s="67">
        <f>IF(ISNUMBER('B. WasteTracking'!J167), IF('B. WasteTracking'!$J$38=Calculations!$O$6,'B. WasteTracking'!J167,'B. WasteTracking'!J167*'B. WasteTracking'!$H167/100),0)</f>
        <v>0</v>
      </c>
      <c r="S141" s="67">
        <f>IF(ISNUMBER('B. WasteTracking'!K167), 'B. WasteTracking'!K167*'B. WasteTracking'!$H167/100,0)</f>
        <v>0</v>
      </c>
      <c r="T141" s="67">
        <f>IF(ISNUMBER('B. WasteTracking'!H167), 'B. WasteTracking'!H167,0)</f>
        <v>0</v>
      </c>
      <c r="W141" s="9"/>
      <c r="X141" s="9"/>
      <c r="AX141" s="4">
        <v>129</v>
      </c>
      <c r="AY141" s="4" t="e">
        <f>IF(#REF!="", "0",#REF! *#REF!/100)</f>
        <v>#REF!</v>
      </c>
      <c r="AZ141" s="4" t="e">
        <f>IF(#REF!="", "0",#REF! *#REF!/100)</f>
        <v>#REF!</v>
      </c>
      <c r="BA141" s="4" t="e">
        <f>IF(#REF!="", "0",#REF! *#REF!/100)</f>
        <v>#REF!</v>
      </c>
      <c r="BB141" s="4" t="e">
        <f>IF(#REF!="", "0",#REF! *#REF!/100)</f>
        <v>#REF!</v>
      </c>
    </row>
    <row r="142" spans="15:54" x14ac:dyDescent="0.35">
      <c r="O142" s="4"/>
      <c r="P142" s="14" t="str">
        <f>'B. WasteTracking'!G168</f>
        <v>Type of  Materials</v>
      </c>
      <c r="Q142" s="67">
        <f>IF(ISNUMBER('B. WasteTracking'!I168), IF('B. WasteTracking'!$I$38=Calculations!$O$6,'B. WasteTracking'!I168,'B. WasteTracking'!I168*'B. WasteTracking'!$H168/100),0)</f>
        <v>0</v>
      </c>
      <c r="R142" s="67">
        <f>IF(ISNUMBER('B. WasteTracking'!J168), IF('B. WasteTracking'!$J$38=Calculations!$O$6,'B. WasteTracking'!J168,'B. WasteTracking'!J168*'B. WasteTracking'!$H168/100),0)</f>
        <v>0</v>
      </c>
      <c r="S142" s="67">
        <f>IF(ISNUMBER('B. WasteTracking'!K168), 'B. WasteTracking'!K168*'B. WasteTracking'!$H168/100,0)</f>
        <v>0</v>
      </c>
      <c r="T142" s="67">
        <f>IF(ISNUMBER('B. WasteTracking'!H168), 'B. WasteTracking'!H168,0)</f>
        <v>0</v>
      </c>
      <c r="W142" s="9"/>
      <c r="X142" s="9"/>
      <c r="AX142" s="4">
        <v>130</v>
      </c>
      <c r="AY142" s="4" t="e">
        <f>IF(#REF!="", "0",#REF! *#REF!/100)</f>
        <v>#REF!</v>
      </c>
      <c r="AZ142" s="4" t="e">
        <f>IF(#REF!="", "0",#REF! *#REF!/100)</f>
        <v>#REF!</v>
      </c>
      <c r="BA142" s="4" t="e">
        <f>IF(#REF!="", "0",#REF! *#REF!/100)</f>
        <v>#REF!</v>
      </c>
      <c r="BB142" s="4" t="e">
        <f>IF(#REF!="", "0",#REF! *#REF!/100)</f>
        <v>#REF!</v>
      </c>
    </row>
    <row r="143" spans="15:54" x14ac:dyDescent="0.35">
      <c r="O143" s="4"/>
      <c r="P143" s="14">
        <f>'B. WasteTracking'!G169</f>
        <v>0</v>
      </c>
      <c r="Q143" s="67">
        <f>IF(ISNUMBER('B. WasteTracking'!I169), IF('B. WasteTracking'!$I$38=Calculations!$O$6,'B. WasteTracking'!I169,'B. WasteTracking'!I169*'B. WasteTracking'!$H169/100),0)</f>
        <v>0</v>
      </c>
      <c r="R143" s="67">
        <f>IF(ISNUMBER('B. WasteTracking'!J169), IF('B. WasteTracking'!$J$38=Calculations!$O$6,'B. WasteTracking'!J169,'B. WasteTracking'!J169*'B. WasteTracking'!$H169/100),0)</f>
        <v>0</v>
      </c>
      <c r="S143" s="67">
        <f>IF(ISNUMBER('B. WasteTracking'!K169), 'B. WasteTracking'!K169*'B. WasteTracking'!$H169/100,0)</f>
        <v>0</v>
      </c>
      <c r="T143" s="67">
        <f>IF(ISNUMBER('B. WasteTracking'!H169), 'B. WasteTracking'!H169,0)</f>
        <v>0</v>
      </c>
      <c r="W143" s="9"/>
      <c r="X143" s="9"/>
      <c r="AX143" s="4">
        <v>131</v>
      </c>
      <c r="AY143" s="4" t="e">
        <f>IF(#REF!="", "0",#REF! *#REF!/100)</f>
        <v>#REF!</v>
      </c>
      <c r="AZ143" s="4" t="e">
        <f>IF(#REF!="", "0",#REF! *#REF!/100)</f>
        <v>#REF!</v>
      </c>
      <c r="BA143" s="4" t="e">
        <f>IF(#REF!="", "0",#REF! *#REF!/100)</f>
        <v>#REF!</v>
      </c>
      <c r="BB143" s="4" t="e">
        <f>IF(#REF!="", "0",#REF! *#REF!/100)</f>
        <v>#REF!</v>
      </c>
    </row>
    <row r="144" spans="15:54" x14ac:dyDescent="0.35">
      <c r="O144" s="4"/>
      <c r="P144" s="14" t="str">
        <f>'B. WasteTracking'!G170</f>
        <v>(Select from drop down list)</v>
      </c>
      <c r="Q144" s="67">
        <f>IF(ISNUMBER('B. WasteTracking'!I170), IF('B. WasteTracking'!$I$38=Calculations!$O$6,'B. WasteTracking'!I170,'B. WasteTracking'!I170*'B. WasteTracking'!$H170/100),0)</f>
        <v>0</v>
      </c>
      <c r="R144" s="67">
        <f>IF(ISNUMBER('B. WasteTracking'!J170), IF('B. WasteTracking'!$J$38=Calculations!$O$6,'B. WasteTracking'!J170,'B. WasteTracking'!J170*'B. WasteTracking'!$H170/100),0)</f>
        <v>0</v>
      </c>
      <c r="S144" s="67">
        <f>IF(ISNUMBER('B. WasteTracking'!K170), 'B. WasteTracking'!K170*'B. WasteTracking'!$H170/100,0)</f>
        <v>0</v>
      </c>
      <c r="T144" s="67">
        <f>IF(ISNUMBER('B. WasteTracking'!H170), 'B. WasteTracking'!H170,0)</f>
        <v>0</v>
      </c>
      <c r="W144" s="9"/>
      <c r="X144" s="9"/>
      <c r="AX144" s="4">
        <v>132</v>
      </c>
      <c r="AY144" s="4" t="e">
        <f>IF(#REF!="", "0",#REF! *#REF!/100)</f>
        <v>#REF!</v>
      </c>
      <c r="AZ144" s="4" t="e">
        <f>IF(#REF!="", "0",#REF! *#REF!/100)</f>
        <v>#REF!</v>
      </c>
      <c r="BA144" s="4" t="e">
        <f>IF(#REF!="", "0",#REF! *#REF!/100)</f>
        <v>#REF!</v>
      </c>
      <c r="BB144" s="4" t="e">
        <f>IF(#REF!="", "0",#REF! *#REF!/100)</f>
        <v>#REF!</v>
      </c>
    </row>
    <row r="145" spans="16:54" x14ac:dyDescent="0.35">
      <c r="P145" s="14">
        <f>'B. WasteTracking'!G171</f>
        <v>0</v>
      </c>
      <c r="Q145" s="67">
        <f>IF(ISNUMBER('B. WasteTracking'!I171), IF('B. WasteTracking'!$I$38=Calculations!$O$6,'B. WasteTracking'!I171,'B. WasteTracking'!I171*'B. WasteTracking'!$H171/100),0)</f>
        <v>0</v>
      </c>
      <c r="R145" s="67">
        <f>IF(ISNUMBER('B. WasteTracking'!J171), IF('B. WasteTracking'!$J$38=Calculations!$O$6,'B. WasteTracking'!J171,'B. WasteTracking'!J171*'B. WasteTracking'!$H171/100),0)</f>
        <v>0</v>
      </c>
      <c r="S145" s="67">
        <f>IF(ISNUMBER('B. WasteTracking'!K171), 'B. WasteTracking'!K171*'B. WasteTracking'!$H171/100,0)</f>
        <v>0</v>
      </c>
      <c r="T145" s="67">
        <f>IF(ISNUMBER('B. WasteTracking'!H171), 'B. WasteTracking'!H171,0)</f>
        <v>0</v>
      </c>
      <c r="W145" s="9"/>
      <c r="X145" s="9"/>
      <c r="AX145" s="4">
        <v>133</v>
      </c>
      <c r="AY145" s="4" t="e">
        <f>IF(#REF!="", "0",#REF! *#REF!/100)</f>
        <v>#REF!</v>
      </c>
      <c r="AZ145" s="4" t="e">
        <f>IF(#REF!="", "0",#REF! *#REF!/100)</f>
        <v>#REF!</v>
      </c>
      <c r="BA145" s="4" t="e">
        <f>IF(#REF!="", "0",#REF! *#REF!/100)</f>
        <v>#REF!</v>
      </c>
      <c r="BB145" s="4" t="e">
        <f>IF(#REF!="", "0",#REF! *#REF!/100)</f>
        <v>#REF!</v>
      </c>
    </row>
    <row r="146" spans="16:54" x14ac:dyDescent="0.35">
      <c r="P146" s="14">
        <f>'B. WasteTracking'!G172</f>
        <v>0</v>
      </c>
      <c r="Q146" s="67">
        <f>IF(ISNUMBER('B. WasteTracking'!I172), IF('B. WasteTracking'!$I$38=Calculations!$O$6,'B. WasteTracking'!I172,'B. WasteTracking'!I172*'B. WasteTracking'!$H172/100),0)</f>
        <v>0</v>
      </c>
      <c r="R146" s="67">
        <f>IF(ISNUMBER('B. WasteTracking'!J172), IF('B. WasteTracking'!$J$38=Calculations!$O$6,'B. WasteTracking'!J172,'B. WasteTracking'!J172*'B. WasteTracking'!$H172/100),0)</f>
        <v>0</v>
      </c>
      <c r="S146" s="67">
        <f>IF(ISNUMBER('B. WasteTracking'!K172), 'B. WasteTracking'!K172*'B. WasteTracking'!$H172/100,0)</f>
        <v>0</v>
      </c>
      <c r="T146" s="67">
        <f>IF(ISNUMBER('B. WasteTracking'!H172), 'B. WasteTracking'!H172,0)</f>
        <v>0</v>
      </c>
      <c r="W146" s="9"/>
      <c r="X146" s="9"/>
      <c r="AX146" s="4">
        <v>134</v>
      </c>
      <c r="AY146" s="4" t="e">
        <f>IF(#REF!="", "0",#REF! *#REF!/100)</f>
        <v>#REF!</v>
      </c>
      <c r="AZ146" s="4" t="e">
        <f>IF(#REF!="", "0",#REF! *#REF!/100)</f>
        <v>#REF!</v>
      </c>
      <c r="BA146" s="4" t="e">
        <f>IF(#REF!="", "0",#REF! *#REF!/100)</f>
        <v>#REF!</v>
      </c>
      <c r="BB146" s="4" t="e">
        <f>IF(#REF!="", "0",#REF! *#REF!/100)</f>
        <v>#REF!</v>
      </c>
    </row>
    <row r="147" spans="16:54" x14ac:dyDescent="0.35">
      <c r="P147" s="14">
        <f>'B. WasteTracking'!G173</f>
        <v>0</v>
      </c>
      <c r="Q147" s="67">
        <f>IF(ISNUMBER('B. WasteTracking'!I173), IF('B. WasteTracking'!$I$38=Calculations!$O$6,'B. WasteTracking'!I173,'B. WasteTracking'!I173*'B. WasteTracking'!$H173/100),0)</f>
        <v>0</v>
      </c>
      <c r="R147" s="67">
        <f>IF(ISNUMBER('B. WasteTracking'!J173), IF('B. WasteTracking'!$J$38=Calculations!$O$6,'B. WasteTracking'!J173,'B. WasteTracking'!J173*'B. WasteTracking'!$H173/100),0)</f>
        <v>0</v>
      </c>
      <c r="S147" s="67">
        <f>IF(ISNUMBER('B. WasteTracking'!K173), 'B. WasteTracking'!K173*'B. WasteTracking'!$H173/100,0)</f>
        <v>0</v>
      </c>
      <c r="T147" s="67">
        <f>IF(ISNUMBER('B. WasteTracking'!H173), 'B. WasteTracking'!H173,0)</f>
        <v>0</v>
      </c>
      <c r="W147" s="9"/>
      <c r="X147" s="9"/>
      <c r="AX147" s="4">
        <v>135</v>
      </c>
      <c r="AY147" s="4" t="e">
        <f>IF(#REF!="", "0",#REF! *#REF!/100)</f>
        <v>#REF!</v>
      </c>
      <c r="AZ147" s="4" t="e">
        <f>IF(#REF!="", "0",#REF! *#REF!/100)</f>
        <v>#REF!</v>
      </c>
      <c r="BA147" s="4" t="e">
        <f>IF(#REF!="", "0",#REF! *#REF!/100)</f>
        <v>#REF!</v>
      </c>
      <c r="BB147" s="4" t="e">
        <f>IF(#REF!="", "0",#REF! *#REF!/100)</f>
        <v>#REF!</v>
      </c>
    </row>
    <row r="148" spans="16:54" x14ac:dyDescent="0.35">
      <c r="P148" s="14">
        <f>'B. WasteTracking'!G174</f>
        <v>0</v>
      </c>
      <c r="Q148" s="67">
        <f>IF(ISNUMBER('B. WasteTracking'!I174), IF('B. WasteTracking'!$I$38=Calculations!$O$6,'B. WasteTracking'!I174,'B. WasteTracking'!I174*'B. WasteTracking'!$H174/100),0)</f>
        <v>0</v>
      </c>
      <c r="R148" s="67">
        <f>IF(ISNUMBER('B. WasteTracking'!J174), IF('B. WasteTracking'!$J$38=Calculations!$O$6,'B. WasteTracking'!J174,'B. WasteTracking'!J174*'B. WasteTracking'!$H174/100),0)</f>
        <v>0</v>
      </c>
      <c r="S148" s="67">
        <f>IF(ISNUMBER('B. WasteTracking'!K174), 'B. WasteTracking'!K174*'B. WasteTracking'!$H174/100,0)</f>
        <v>0</v>
      </c>
      <c r="T148" s="67">
        <f>IF(ISNUMBER('B. WasteTracking'!H174), 'B. WasteTracking'!H174,0)</f>
        <v>0</v>
      </c>
      <c r="W148" s="9"/>
      <c r="X148" s="9"/>
      <c r="AX148" s="4">
        <v>136</v>
      </c>
      <c r="AY148" s="4" t="e">
        <f>IF(#REF!="", "0",#REF! *#REF!/100)</f>
        <v>#REF!</v>
      </c>
      <c r="AZ148" s="4" t="e">
        <f>IF(#REF!="", "0",#REF! *#REF!/100)</f>
        <v>#REF!</v>
      </c>
      <c r="BA148" s="4" t="e">
        <f>IF(#REF!="", "0",#REF! *#REF!/100)</f>
        <v>#REF!</v>
      </c>
      <c r="BB148" s="4" t="e">
        <f>IF(#REF!="", "0",#REF! *#REF!/100)</f>
        <v>#REF!</v>
      </c>
    </row>
    <row r="149" spans="16:54" x14ac:dyDescent="0.35">
      <c r="P149" s="14">
        <f>'B. WasteTracking'!G175</f>
        <v>0</v>
      </c>
      <c r="Q149" s="67">
        <f>IF(ISNUMBER('B. WasteTracking'!I175), IF('B. WasteTracking'!$I$38=Calculations!$O$6,'B. WasteTracking'!I175,'B. WasteTracking'!I175*'B. WasteTracking'!$H175/100),0)</f>
        <v>0</v>
      </c>
      <c r="R149" s="67">
        <f>IF(ISNUMBER('B. WasteTracking'!J175), IF('B. WasteTracking'!$J$38=Calculations!$O$6,'B. WasteTracking'!J175,'B. WasteTracking'!J175*'B. WasteTracking'!$H175/100),0)</f>
        <v>0</v>
      </c>
      <c r="S149" s="67">
        <f>IF(ISNUMBER('B. WasteTracking'!K175), 'B. WasteTracking'!K175*'B. WasteTracking'!$H175/100,0)</f>
        <v>0</v>
      </c>
      <c r="T149" s="67">
        <f>IF(ISNUMBER('B. WasteTracking'!H175), 'B. WasteTracking'!H175,0)</f>
        <v>0</v>
      </c>
      <c r="W149" s="9"/>
      <c r="X149" s="9"/>
      <c r="AX149" s="4">
        <v>137</v>
      </c>
      <c r="AY149" s="4" t="e">
        <f>IF(#REF!="", "0",#REF! *#REF!/100)</f>
        <v>#REF!</v>
      </c>
      <c r="AZ149" s="4" t="e">
        <f>IF(#REF!="", "0",#REF! *#REF!/100)</f>
        <v>#REF!</v>
      </c>
      <c r="BA149" s="4" t="e">
        <f>IF(#REF!="", "0",#REF! *#REF!/100)</f>
        <v>#REF!</v>
      </c>
      <c r="BB149" s="4" t="e">
        <f>IF(#REF!="", "0",#REF! *#REF!/100)</f>
        <v>#REF!</v>
      </c>
    </row>
    <row r="150" spans="16:54" x14ac:dyDescent="0.35">
      <c r="P150" s="14">
        <f>'B. WasteTracking'!G176</f>
        <v>0</v>
      </c>
      <c r="Q150" s="67">
        <f>IF(ISNUMBER('B. WasteTracking'!I176), IF('B. WasteTracking'!$I$38=Calculations!$O$6,'B. WasteTracking'!I176,'B. WasteTracking'!I176*'B. WasteTracking'!$H176/100),0)</f>
        <v>0</v>
      </c>
      <c r="R150" s="67">
        <f>IF(ISNUMBER('B. WasteTracking'!J176), IF('B. WasteTracking'!$J$38=Calculations!$O$6,'B. WasteTracking'!J176,'B. WasteTracking'!J176*'B. WasteTracking'!$H176/100),0)</f>
        <v>0</v>
      </c>
      <c r="S150" s="67">
        <f>IF(ISNUMBER('B. WasteTracking'!K176), 'B. WasteTracking'!K176*'B. WasteTracking'!$H176/100,0)</f>
        <v>0</v>
      </c>
      <c r="T150" s="67">
        <f>IF(ISNUMBER('B. WasteTracking'!H176), 'B. WasteTracking'!H176,0)</f>
        <v>0</v>
      </c>
      <c r="W150" s="9"/>
      <c r="X150" s="9"/>
      <c r="AX150" s="4">
        <v>138</v>
      </c>
      <c r="AY150" s="4" t="e">
        <f>IF(#REF!="", "0",#REF! *#REF!/100)</f>
        <v>#REF!</v>
      </c>
      <c r="AZ150" s="4" t="e">
        <f>IF(#REF!="", "0",#REF! *#REF!/100)</f>
        <v>#REF!</v>
      </c>
      <c r="BA150" s="4" t="e">
        <f>IF(#REF!="", "0",#REF! *#REF!/100)</f>
        <v>#REF!</v>
      </c>
      <c r="BB150" s="4" t="e">
        <f>IF(#REF!="", "0",#REF! *#REF!/100)</f>
        <v>#REF!</v>
      </c>
    </row>
    <row r="151" spans="16:54" x14ac:dyDescent="0.35">
      <c r="P151" s="14">
        <f>'B. WasteTracking'!G177</f>
        <v>0</v>
      </c>
      <c r="Q151" s="67">
        <f>IF(ISNUMBER('B. WasteTracking'!I177), IF('B. WasteTracking'!$I$38=Calculations!$O$6,'B. WasteTracking'!I177,'B. WasteTracking'!I177*'B. WasteTracking'!$H177/100),0)</f>
        <v>0</v>
      </c>
      <c r="R151" s="67">
        <f>IF(ISNUMBER('B. WasteTracking'!J177), IF('B. WasteTracking'!$J$38=Calculations!$O$6,'B. WasteTracking'!J177,'B. WasteTracking'!J177*'B. WasteTracking'!$H177/100),0)</f>
        <v>0</v>
      </c>
      <c r="S151" s="67">
        <f>IF(ISNUMBER('B. WasteTracking'!K177), 'B. WasteTracking'!K177*'B. WasteTracking'!$H177/100,0)</f>
        <v>0</v>
      </c>
      <c r="T151" s="67">
        <f>IF(ISNUMBER('B. WasteTracking'!H177), 'B. WasteTracking'!H177,0)</f>
        <v>0</v>
      </c>
      <c r="W151" s="9"/>
      <c r="X151" s="9"/>
      <c r="AX151" s="4">
        <v>139</v>
      </c>
      <c r="AY151" s="4" t="e">
        <f>IF(#REF!="", "0",#REF! *#REF!/100)</f>
        <v>#REF!</v>
      </c>
      <c r="AZ151" s="4" t="e">
        <f>IF(#REF!="", "0",#REF! *#REF!/100)</f>
        <v>#REF!</v>
      </c>
      <c r="BA151" s="4" t="e">
        <f>IF(#REF!="", "0",#REF! *#REF!/100)</f>
        <v>#REF!</v>
      </c>
      <c r="BB151" s="4" t="e">
        <f>IF(#REF!="", "0",#REF! *#REF!/100)</f>
        <v>#REF!</v>
      </c>
    </row>
    <row r="152" spans="16:54" x14ac:dyDescent="0.35">
      <c r="P152" s="14">
        <f>'B. WasteTracking'!G178</f>
        <v>0</v>
      </c>
      <c r="Q152" s="67">
        <f>IF(ISNUMBER('B. WasteTracking'!I178), IF('B. WasteTracking'!$I$38=Calculations!$O$6,'B. WasteTracking'!I178,'B. WasteTracking'!I178*'B. WasteTracking'!$H178/100),0)</f>
        <v>0</v>
      </c>
      <c r="R152" s="67">
        <f>IF(ISNUMBER('B. WasteTracking'!J178), IF('B. WasteTracking'!$J$38=Calculations!$O$6,'B. WasteTracking'!J178,'B. WasteTracking'!J178*'B. WasteTracking'!$H178/100),0)</f>
        <v>0</v>
      </c>
      <c r="S152" s="67">
        <f>IF(ISNUMBER('B. WasteTracking'!K178), 'B. WasteTracking'!K178*'B. WasteTracking'!$H178/100,0)</f>
        <v>0</v>
      </c>
      <c r="T152" s="67">
        <f>IF(ISNUMBER('B. WasteTracking'!H178), 'B. WasteTracking'!H178,0)</f>
        <v>0</v>
      </c>
      <c r="W152" s="9"/>
      <c r="X152" s="9"/>
      <c r="AX152" s="4">
        <v>140</v>
      </c>
      <c r="AY152" s="4" t="e">
        <f>IF(#REF!="", "0",#REF! *#REF!/100)</f>
        <v>#REF!</v>
      </c>
      <c r="AZ152" s="4" t="e">
        <f>IF(#REF!="", "0",#REF! *#REF!/100)</f>
        <v>#REF!</v>
      </c>
      <c r="BA152" s="4" t="e">
        <f>IF(#REF!="", "0",#REF! *#REF!/100)</f>
        <v>#REF!</v>
      </c>
      <c r="BB152" s="4" t="e">
        <f>IF(#REF!="", "0",#REF! *#REF!/100)</f>
        <v>#REF!</v>
      </c>
    </row>
    <row r="153" spans="16:54" x14ac:dyDescent="0.35">
      <c r="P153" s="14">
        <f>'B. WasteTracking'!G179</f>
        <v>0</v>
      </c>
      <c r="Q153" s="67">
        <f>IF(ISNUMBER('B. WasteTracking'!I179), IF('B. WasteTracking'!$I$38=Calculations!$O$6,'B. WasteTracking'!I179,'B. WasteTracking'!I179*'B. WasteTracking'!$H179/100),0)</f>
        <v>0</v>
      </c>
      <c r="R153" s="67">
        <f>IF(ISNUMBER('B. WasteTracking'!J179), IF('B. WasteTracking'!$J$38=Calculations!$O$6,'B. WasteTracking'!J179,'B. WasteTracking'!J179*'B. WasteTracking'!$H179/100),0)</f>
        <v>0</v>
      </c>
      <c r="S153" s="67">
        <f>IF(ISNUMBER('B. WasteTracking'!K179), 'B. WasteTracking'!K179*'B. WasteTracking'!$H179/100,0)</f>
        <v>0</v>
      </c>
      <c r="T153" s="67">
        <f>IF(ISNUMBER('B. WasteTracking'!H179), 'B. WasteTracking'!H179,0)</f>
        <v>0</v>
      </c>
      <c r="W153" s="9"/>
      <c r="X153" s="9"/>
      <c r="AX153" s="4">
        <v>141</v>
      </c>
      <c r="AY153" s="4" t="e">
        <f>IF(#REF!="", "0",#REF! *#REF!/100)</f>
        <v>#REF!</v>
      </c>
      <c r="AZ153" s="4" t="e">
        <f>IF(#REF!="", "0",#REF! *#REF!/100)</f>
        <v>#REF!</v>
      </c>
      <c r="BA153" s="4" t="e">
        <f>IF(#REF!="", "0",#REF! *#REF!/100)</f>
        <v>#REF!</v>
      </c>
      <c r="BB153" s="4" t="e">
        <f>IF(#REF!="", "0",#REF! *#REF!/100)</f>
        <v>#REF!</v>
      </c>
    </row>
    <row r="154" spans="16:54" x14ac:dyDescent="0.35">
      <c r="P154" s="14">
        <f>'B. WasteTracking'!G180</f>
        <v>0</v>
      </c>
      <c r="Q154" s="67">
        <f>IF(ISNUMBER('B. WasteTracking'!I180), IF('B. WasteTracking'!$I$38=Calculations!$O$6,'B. WasteTracking'!I180,'B. WasteTracking'!I180*'B. WasteTracking'!$H180/100),0)</f>
        <v>0</v>
      </c>
      <c r="R154" s="67">
        <f>IF(ISNUMBER('B. WasteTracking'!J180), IF('B. WasteTracking'!$J$38=Calculations!$O$6,'B. WasteTracking'!J180,'B. WasteTracking'!J180*'B. WasteTracking'!$H180/100),0)</f>
        <v>0</v>
      </c>
      <c r="S154" s="67">
        <f>IF(ISNUMBER('B. WasteTracking'!K180), 'B. WasteTracking'!K180*'B. WasteTracking'!$H180/100,0)</f>
        <v>0</v>
      </c>
      <c r="T154" s="67">
        <f>IF(ISNUMBER('B. WasteTracking'!H180), 'B. WasteTracking'!H180,0)</f>
        <v>0</v>
      </c>
      <c r="W154" s="9"/>
      <c r="X154" s="9"/>
      <c r="AX154" s="4">
        <v>142</v>
      </c>
      <c r="AY154" s="4" t="e">
        <f>IF(#REF!="", "0",#REF! *#REF!/100)</f>
        <v>#REF!</v>
      </c>
      <c r="AZ154" s="4" t="e">
        <f>IF(#REF!="", "0",#REF! *#REF!/100)</f>
        <v>#REF!</v>
      </c>
      <c r="BA154" s="4" t="e">
        <f>IF(#REF!="", "0",#REF! *#REF!/100)</f>
        <v>#REF!</v>
      </c>
      <c r="BB154" s="4" t="e">
        <f>IF(#REF!="", "0",#REF! *#REF!/100)</f>
        <v>#REF!</v>
      </c>
    </row>
    <row r="155" spans="16:54" x14ac:dyDescent="0.35">
      <c r="P155" s="14">
        <f>'B. WasteTracking'!G181</f>
        <v>0</v>
      </c>
      <c r="Q155" s="67">
        <f>IF(ISNUMBER('B. WasteTracking'!I181), IF('B. WasteTracking'!$I$38=Calculations!$O$6,'B. WasteTracking'!I181,'B. WasteTracking'!I181*'B. WasteTracking'!$H181/100),0)</f>
        <v>0</v>
      </c>
      <c r="R155" s="67">
        <f>IF(ISNUMBER('B. WasteTracking'!J181), IF('B. WasteTracking'!$J$38=Calculations!$O$6,'B. WasteTracking'!J181,'B. WasteTracking'!J181*'B. WasteTracking'!$H181/100),0)</f>
        <v>0</v>
      </c>
      <c r="S155" s="67">
        <f>IF(ISNUMBER('B. WasteTracking'!K181), 'B. WasteTracking'!K181*'B. WasteTracking'!$H181/100,0)</f>
        <v>0</v>
      </c>
      <c r="T155" s="67">
        <f>IF(ISNUMBER('B. WasteTracking'!H181), 'B. WasteTracking'!H181,0)</f>
        <v>0</v>
      </c>
      <c r="W155" s="9"/>
      <c r="X155" s="9"/>
      <c r="AX155" s="4">
        <v>143</v>
      </c>
      <c r="AY155" s="4" t="e">
        <f>IF(#REF!="", "0",#REF! *#REF!/100)</f>
        <v>#REF!</v>
      </c>
      <c r="AZ155" s="4" t="e">
        <f>IF(#REF!="", "0",#REF! *#REF!/100)</f>
        <v>#REF!</v>
      </c>
      <c r="BA155" s="4" t="e">
        <f>IF(#REF!="", "0",#REF! *#REF!/100)</f>
        <v>#REF!</v>
      </c>
      <c r="BB155" s="4" t="e">
        <f>IF(#REF!="", "0",#REF! *#REF!/100)</f>
        <v>#REF!</v>
      </c>
    </row>
    <row r="156" spans="16:54" x14ac:dyDescent="0.35">
      <c r="P156" s="14">
        <f>'B. WasteTracking'!G182</f>
        <v>0</v>
      </c>
      <c r="Q156" s="67">
        <f>IF(ISNUMBER('B. WasteTracking'!I182), IF('B. WasteTracking'!$I$38=Calculations!$O$6,'B. WasteTracking'!I182,'B. WasteTracking'!I182*'B. WasteTracking'!$H182/100),0)</f>
        <v>0</v>
      </c>
      <c r="R156" s="67">
        <f>IF(ISNUMBER('B. WasteTracking'!J182), IF('B. WasteTracking'!$J$38=Calculations!$O$6,'B. WasteTracking'!J182,'B. WasteTracking'!J182*'B. WasteTracking'!$H182/100),0)</f>
        <v>0</v>
      </c>
      <c r="S156" s="67">
        <f>IF(ISNUMBER('B. WasteTracking'!K182), 'B. WasteTracking'!K182*'B. WasteTracking'!$H182/100,0)</f>
        <v>0</v>
      </c>
      <c r="T156" s="67">
        <f>IF(ISNUMBER('B. WasteTracking'!H182), 'B. WasteTracking'!H182,0)</f>
        <v>0</v>
      </c>
      <c r="W156" s="9"/>
      <c r="X156" s="9"/>
      <c r="AX156" s="4">
        <v>144</v>
      </c>
      <c r="AY156" s="4" t="e">
        <f>IF(#REF!="", "0",#REF! *#REF!/100)</f>
        <v>#REF!</v>
      </c>
      <c r="AZ156" s="4" t="e">
        <f>IF(#REF!="", "0",#REF! *#REF!/100)</f>
        <v>#REF!</v>
      </c>
      <c r="BA156" s="4" t="e">
        <f>IF(#REF!="", "0",#REF! *#REF!/100)</f>
        <v>#REF!</v>
      </c>
      <c r="BB156" s="4" t="e">
        <f>IF(#REF!="", "0",#REF! *#REF!/100)</f>
        <v>#REF!</v>
      </c>
    </row>
    <row r="157" spans="16:54" x14ac:dyDescent="0.35">
      <c r="P157" s="14">
        <f>'B. WasteTracking'!G183</f>
        <v>0</v>
      </c>
      <c r="Q157" s="67">
        <f>IF(ISNUMBER('B. WasteTracking'!I183), IF('B. WasteTracking'!$I$38=Calculations!$O$6,'B. WasteTracking'!I183,'B. WasteTracking'!I183*'B. WasteTracking'!$H183/100),0)</f>
        <v>0</v>
      </c>
      <c r="R157" s="67">
        <f>IF(ISNUMBER('B. WasteTracking'!J183), IF('B. WasteTracking'!$J$38=Calculations!$O$6,'B. WasteTracking'!J183,'B. WasteTracking'!J183*'B. WasteTracking'!$H183/100),0)</f>
        <v>0</v>
      </c>
      <c r="S157" s="67">
        <f>IF(ISNUMBER('B. WasteTracking'!K183), 'B. WasteTracking'!K183*'B. WasteTracking'!$H183/100,0)</f>
        <v>0</v>
      </c>
      <c r="T157" s="67">
        <f>IF(ISNUMBER('B. WasteTracking'!H183), 'B. WasteTracking'!H183,0)</f>
        <v>0</v>
      </c>
      <c r="W157" s="9"/>
      <c r="X157" s="9"/>
      <c r="AX157" s="4">
        <v>145</v>
      </c>
      <c r="AY157" s="4" t="e">
        <f>IF(#REF!="", "0",#REF! *#REF!/100)</f>
        <v>#REF!</v>
      </c>
      <c r="AZ157" s="4" t="e">
        <f>IF(#REF!="", "0",#REF! *#REF!/100)</f>
        <v>#REF!</v>
      </c>
      <c r="BA157" s="4" t="e">
        <f>IF(#REF!="", "0",#REF! *#REF!/100)</f>
        <v>#REF!</v>
      </c>
      <c r="BB157" s="4" t="e">
        <f>IF(#REF!="", "0",#REF! *#REF!/100)</f>
        <v>#REF!</v>
      </c>
    </row>
    <row r="158" spans="16:54" x14ac:dyDescent="0.35">
      <c r="P158" s="14">
        <f>'B. WasteTracking'!G184</f>
        <v>0</v>
      </c>
      <c r="Q158" s="67">
        <f>IF(ISNUMBER('B. WasteTracking'!I184), IF('B. WasteTracking'!$I$38=Calculations!$O$6,'B. WasteTracking'!I184,'B. WasteTracking'!I184*'B. WasteTracking'!$H184/100),0)</f>
        <v>0</v>
      </c>
      <c r="R158" s="67">
        <f>IF(ISNUMBER('B. WasteTracking'!J184), IF('B. WasteTracking'!$J$38=Calculations!$O$6,'B. WasteTracking'!J184,'B. WasteTracking'!J184*'B. WasteTracking'!$H184/100),0)</f>
        <v>0</v>
      </c>
      <c r="S158" s="67">
        <f>IF(ISNUMBER('B. WasteTracking'!K184), 'B. WasteTracking'!K184*'B. WasteTracking'!$H184/100,0)</f>
        <v>0</v>
      </c>
      <c r="T158" s="67">
        <f>IF(ISNUMBER('B. WasteTracking'!H184), 'B. WasteTracking'!H184,0)</f>
        <v>0</v>
      </c>
      <c r="W158" s="9"/>
      <c r="X158" s="9"/>
      <c r="AX158" s="4">
        <v>146</v>
      </c>
      <c r="AY158" s="4" t="e">
        <f>IF(#REF!="", "0",#REF! *#REF!/100)</f>
        <v>#REF!</v>
      </c>
      <c r="AZ158" s="4" t="e">
        <f>IF(#REF!="", "0",#REF! *#REF!/100)</f>
        <v>#REF!</v>
      </c>
      <c r="BA158" s="4" t="e">
        <f>IF(#REF!="", "0",#REF! *#REF!/100)</f>
        <v>#REF!</v>
      </c>
      <c r="BB158" s="4" t="e">
        <f>IF(#REF!="", "0",#REF! *#REF!/100)</f>
        <v>#REF!</v>
      </c>
    </row>
    <row r="159" spans="16:54" x14ac:dyDescent="0.35">
      <c r="P159" s="14">
        <f>'B. WasteTracking'!G185</f>
        <v>0</v>
      </c>
      <c r="Q159" s="67">
        <f>IF(ISNUMBER('B. WasteTracking'!I185), IF('B. WasteTracking'!$I$38=Calculations!$O$6,'B. WasteTracking'!I185,'B. WasteTracking'!I185*'B. WasteTracking'!$H185/100),0)</f>
        <v>0</v>
      </c>
      <c r="R159" s="67">
        <f>IF(ISNUMBER('B. WasteTracking'!J185), IF('B. WasteTracking'!$J$38=Calculations!$O$6,'B. WasteTracking'!J185,'B. WasteTracking'!J185*'B. WasteTracking'!$H185/100),0)</f>
        <v>0</v>
      </c>
      <c r="S159" s="67">
        <f>IF(ISNUMBER('B. WasteTracking'!K185), 'B. WasteTracking'!K185*'B. WasteTracking'!$H185/100,0)</f>
        <v>0</v>
      </c>
      <c r="T159" s="67">
        <f>IF(ISNUMBER('B. WasteTracking'!H185), 'B. WasteTracking'!H185,0)</f>
        <v>0</v>
      </c>
      <c r="W159" s="9"/>
      <c r="X159" s="9"/>
      <c r="AX159" s="4">
        <v>147</v>
      </c>
      <c r="AY159" s="4" t="e">
        <f>IF(#REF!="", "0",#REF! *#REF!/100)</f>
        <v>#REF!</v>
      </c>
      <c r="AZ159" s="4" t="e">
        <f>IF(#REF!="", "0",#REF! *#REF!/100)</f>
        <v>#REF!</v>
      </c>
      <c r="BA159" s="4" t="e">
        <f>IF(#REF!="", "0",#REF! *#REF!/100)</f>
        <v>#REF!</v>
      </c>
      <c r="BB159" s="4" t="e">
        <f>IF(#REF!="", "0",#REF! *#REF!/100)</f>
        <v>#REF!</v>
      </c>
    </row>
    <row r="160" spans="16:54" x14ac:dyDescent="0.35">
      <c r="P160" s="14">
        <f>'B. WasteTracking'!G186</f>
        <v>0</v>
      </c>
      <c r="Q160" s="67">
        <f>IF(ISNUMBER('B. WasteTracking'!I186), IF('B. WasteTracking'!$I$38=Calculations!$O$6,'B. WasteTracking'!I186,'B. WasteTracking'!I186*'B. WasteTracking'!$H186/100),0)</f>
        <v>0</v>
      </c>
      <c r="R160" s="67">
        <f>IF(ISNUMBER('B. WasteTracking'!J186), IF('B. WasteTracking'!$J$38=Calculations!$O$6,'B. WasteTracking'!J186,'B. WasteTracking'!J186*'B. WasteTracking'!$H186/100),0)</f>
        <v>0</v>
      </c>
      <c r="S160" s="67">
        <f>IF(ISNUMBER('B. WasteTracking'!K186), 'B. WasteTracking'!K186*'B. WasteTracking'!$H186/100,0)</f>
        <v>0</v>
      </c>
      <c r="T160" s="67">
        <f>IF(ISNUMBER('B. WasteTracking'!H186), 'B. WasteTracking'!H186,0)</f>
        <v>0</v>
      </c>
      <c r="W160" s="9"/>
      <c r="X160" s="9"/>
      <c r="AX160" s="4">
        <v>148</v>
      </c>
      <c r="AY160" s="4" t="e">
        <f>IF(#REF!="", "0",#REF! *#REF!/100)</f>
        <v>#REF!</v>
      </c>
      <c r="AZ160" s="4" t="e">
        <f>IF(#REF!="", "0",#REF! *#REF!/100)</f>
        <v>#REF!</v>
      </c>
      <c r="BA160" s="4" t="e">
        <f>IF(#REF!="", "0",#REF! *#REF!/100)</f>
        <v>#REF!</v>
      </c>
      <c r="BB160" s="4" t="e">
        <f>IF(#REF!="", "0",#REF! *#REF!/100)</f>
        <v>#REF!</v>
      </c>
    </row>
    <row r="161" spans="16:54" x14ac:dyDescent="0.35">
      <c r="P161" s="14">
        <f>'B. WasteTracking'!G187</f>
        <v>0</v>
      </c>
      <c r="Q161" s="67">
        <f>IF(ISNUMBER('B. WasteTracking'!I187), IF('B. WasteTracking'!$I$38=Calculations!$O$6,'B. WasteTracking'!I187,'B. WasteTracking'!I187*'B. WasteTracking'!$H187/100),0)</f>
        <v>0</v>
      </c>
      <c r="R161" s="67">
        <f>IF(ISNUMBER('B. WasteTracking'!J187), IF('B. WasteTracking'!$J$38=Calculations!$O$6,'B. WasteTracking'!J187,'B. WasteTracking'!J187*'B. WasteTracking'!$H187/100),0)</f>
        <v>0</v>
      </c>
      <c r="S161" s="67">
        <f>IF(ISNUMBER('B. WasteTracking'!K187), 'B. WasteTracking'!K187*'B. WasteTracking'!$H187/100,0)</f>
        <v>0</v>
      </c>
      <c r="T161" s="67">
        <f>IF(ISNUMBER('B. WasteTracking'!H187), 'B. WasteTracking'!H187,0)</f>
        <v>0</v>
      </c>
      <c r="W161" s="9"/>
      <c r="X161" s="9"/>
      <c r="AX161" s="4">
        <v>149</v>
      </c>
      <c r="AY161" s="4" t="e">
        <f>IF(#REF!="", "0",#REF! *#REF!/100)</f>
        <v>#REF!</v>
      </c>
      <c r="AZ161" s="4" t="e">
        <f>IF(#REF!="", "0",#REF! *#REF!/100)</f>
        <v>#REF!</v>
      </c>
      <c r="BA161" s="4" t="e">
        <f>IF(#REF!="", "0",#REF! *#REF!/100)</f>
        <v>#REF!</v>
      </c>
      <c r="BB161" s="4" t="e">
        <f>IF(#REF!="", "0",#REF! *#REF!/100)</f>
        <v>#REF!</v>
      </c>
    </row>
    <row r="162" spans="16:54" x14ac:dyDescent="0.35">
      <c r="P162" s="14">
        <f>'B. WasteTracking'!G188</f>
        <v>0</v>
      </c>
      <c r="Q162" s="67">
        <f>IF(ISNUMBER('B. WasteTracking'!I188), IF('B. WasteTracking'!$I$38=Calculations!$O$6,'B. WasteTracking'!I188,'B. WasteTracking'!I188*'B. WasteTracking'!$H188/100),0)</f>
        <v>0</v>
      </c>
      <c r="R162" s="67">
        <f>IF(ISNUMBER('B. WasteTracking'!J188), IF('B. WasteTracking'!$J$38=Calculations!$O$6,'B. WasteTracking'!J188,'B. WasteTracking'!J188*'B. WasteTracking'!$H188/100),0)</f>
        <v>0</v>
      </c>
      <c r="S162" s="67">
        <f>IF(ISNUMBER('B. WasteTracking'!K188), 'B. WasteTracking'!K188*'B. WasteTracking'!$H188/100,0)</f>
        <v>0</v>
      </c>
      <c r="T162" s="67">
        <f>IF(ISNUMBER('B. WasteTracking'!H188), 'B. WasteTracking'!H188,0)</f>
        <v>0</v>
      </c>
      <c r="W162" s="9"/>
      <c r="X162" s="9"/>
      <c r="AX162" s="4">
        <v>150</v>
      </c>
      <c r="AY162" s="4" t="e">
        <f>IF(#REF!="", "0",#REF! *#REF!/100)</f>
        <v>#REF!</v>
      </c>
      <c r="AZ162" s="4" t="e">
        <f>IF(#REF!="", "0",#REF! *#REF!/100)</f>
        <v>#REF!</v>
      </c>
      <c r="BA162" s="4" t="e">
        <f>IF(#REF!="", "0",#REF! *#REF!/100)</f>
        <v>#REF!</v>
      </c>
      <c r="BB162" s="4" t="e">
        <f>IF(#REF!="", "0",#REF! *#REF!/100)</f>
        <v>#REF!</v>
      </c>
    </row>
    <row r="163" spans="16:54" x14ac:dyDescent="0.35">
      <c r="P163" s="14">
        <f>'B. WasteTracking'!G189</f>
        <v>0</v>
      </c>
      <c r="Q163" s="67">
        <f>IF(ISNUMBER('B. WasteTracking'!I189), IF('B. WasteTracking'!$I$38=Calculations!$O$6,'B. WasteTracking'!I189,'B. WasteTracking'!I189*'B. WasteTracking'!$H189/100),0)</f>
        <v>0</v>
      </c>
      <c r="R163" s="67">
        <f>IF(ISNUMBER('B. WasteTracking'!J189), IF('B. WasteTracking'!$J$38=Calculations!$O$6,'B. WasteTracking'!J189,'B. WasteTracking'!J189*'B. WasteTracking'!$H189/100),0)</f>
        <v>0</v>
      </c>
      <c r="S163" s="67">
        <f>IF(ISNUMBER('B. WasteTracking'!K189), 'B. WasteTracking'!K189*'B. WasteTracking'!$H189/100,0)</f>
        <v>0</v>
      </c>
      <c r="T163" s="67">
        <f>IF(ISNUMBER('B. WasteTracking'!H189), 'B. WasteTracking'!H189,0)</f>
        <v>0</v>
      </c>
      <c r="W163" s="9"/>
      <c r="X163" s="9"/>
      <c r="AX163" s="4">
        <v>151</v>
      </c>
      <c r="AY163" s="4" t="e">
        <f>IF(#REF!="", "0",#REF! *#REF!/100)</f>
        <v>#REF!</v>
      </c>
      <c r="AZ163" s="4" t="e">
        <f>IF(#REF!="", "0",#REF! *#REF!/100)</f>
        <v>#REF!</v>
      </c>
      <c r="BA163" s="4" t="e">
        <f>IF(#REF!="", "0",#REF! *#REF!/100)</f>
        <v>#REF!</v>
      </c>
      <c r="BB163" s="4" t="e">
        <f>IF(#REF!="", "0",#REF! *#REF!/100)</f>
        <v>#REF!</v>
      </c>
    </row>
    <row r="164" spans="16:54" x14ac:dyDescent="0.35">
      <c r="P164" s="14">
        <f>'B. WasteTracking'!G190</f>
        <v>0</v>
      </c>
      <c r="Q164" s="67">
        <f>IF(ISNUMBER('B. WasteTracking'!I190), IF('B. WasteTracking'!$I$38=Calculations!$O$6,'B. WasteTracking'!I190,'B. WasteTracking'!I190*'B. WasteTracking'!$H190/100),0)</f>
        <v>0</v>
      </c>
      <c r="R164" s="67">
        <f>IF(ISNUMBER('B. WasteTracking'!J190), IF('B. WasteTracking'!$J$38=Calculations!$O$6,'B. WasteTracking'!J190,'B. WasteTracking'!J190*'B. WasteTracking'!$H190/100),0)</f>
        <v>0</v>
      </c>
      <c r="S164" s="67">
        <f>IF(ISNUMBER('B. WasteTracking'!K190), 'B. WasteTracking'!K190*'B. WasteTracking'!$H190/100,0)</f>
        <v>0</v>
      </c>
      <c r="T164" s="67">
        <f>IF(ISNUMBER('B. WasteTracking'!H190), 'B. WasteTracking'!H190,0)</f>
        <v>0</v>
      </c>
      <c r="W164" s="9"/>
      <c r="X164" s="9"/>
      <c r="AX164" s="4">
        <v>152</v>
      </c>
      <c r="AY164" s="4" t="e">
        <f>IF(#REF!="", "0",#REF! *#REF!/100)</f>
        <v>#REF!</v>
      </c>
      <c r="AZ164" s="4" t="e">
        <f>IF(#REF!="", "0",#REF! *#REF!/100)</f>
        <v>#REF!</v>
      </c>
      <c r="BA164" s="4" t="e">
        <f>IF(#REF!="", "0",#REF! *#REF!/100)</f>
        <v>#REF!</v>
      </c>
      <c r="BB164" s="4" t="e">
        <f>IF(#REF!="", "0",#REF! *#REF!/100)</f>
        <v>#REF!</v>
      </c>
    </row>
    <row r="165" spans="16:54" x14ac:dyDescent="0.35">
      <c r="P165" s="14">
        <f>'B. WasteTracking'!G191</f>
        <v>0</v>
      </c>
      <c r="Q165" s="67">
        <f>IF(ISNUMBER('B. WasteTracking'!I191), IF('B. WasteTracking'!$I$38=Calculations!$O$6,'B. WasteTracking'!I191,'B. WasteTracking'!I191*'B. WasteTracking'!$H191/100),0)</f>
        <v>0</v>
      </c>
      <c r="R165" s="67">
        <f>IF(ISNUMBER('B. WasteTracking'!J191), IF('B. WasteTracking'!$J$38=Calculations!$O$6,'B. WasteTracking'!J191,'B. WasteTracking'!J191*'B. WasteTracking'!$H191/100),0)</f>
        <v>0</v>
      </c>
      <c r="S165" s="67">
        <f>IF(ISNUMBER('B. WasteTracking'!K191), 'B. WasteTracking'!K191*'B. WasteTracking'!$H191/100,0)</f>
        <v>0</v>
      </c>
      <c r="T165" s="67">
        <f>IF(ISNUMBER('B. WasteTracking'!H191), 'B. WasteTracking'!H191,0)</f>
        <v>0</v>
      </c>
      <c r="W165" s="9"/>
      <c r="X165" s="9"/>
      <c r="AX165" s="4">
        <v>153</v>
      </c>
      <c r="AY165" s="4" t="e">
        <f>IF(#REF!="", "0",#REF! *#REF!/100)</f>
        <v>#REF!</v>
      </c>
      <c r="AZ165" s="4" t="e">
        <f>IF(#REF!="", "0",#REF! *#REF!/100)</f>
        <v>#REF!</v>
      </c>
      <c r="BA165" s="4" t="e">
        <f>IF(#REF!="", "0",#REF! *#REF!/100)</f>
        <v>#REF!</v>
      </c>
      <c r="BB165" s="4" t="e">
        <f>IF(#REF!="", "0",#REF! *#REF!/100)</f>
        <v>#REF!</v>
      </c>
    </row>
    <row r="166" spans="16:54" x14ac:dyDescent="0.35">
      <c r="P166" s="14">
        <f>'B. WasteTracking'!G192</f>
        <v>0</v>
      </c>
      <c r="Q166" s="67">
        <f>IF(ISNUMBER('B. WasteTracking'!I192), IF('B. WasteTracking'!$I$38=Calculations!$O$6,'B. WasteTracking'!I192,'B. WasteTracking'!I192*'B. WasteTracking'!$H192/100),0)</f>
        <v>0</v>
      </c>
      <c r="R166" s="67">
        <f>IF(ISNUMBER('B. WasteTracking'!J192), IF('B. WasteTracking'!$J$38=Calculations!$O$6,'B. WasteTracking'!J192,'B. WasteTracking'!J192*'B. WasteTracking'!$H192/100),0)</f>
        <v>0</v>
      </c>
      <c r="S166" s="67">
        <f>IF(ISNUMBER('B. WasteTracking'!K192), 'B. WasteTracking'!K192*'B. WasteTracking'!$H192/100,0)</f>
        <v>0</v>
      </c>
      <c r="T166" s="67">
        <f>IF(ISNUMBER('B. WasteTracking'!H192), 'B. WasteTracking'!H192,0)</f>
        <v>0</v>
      </c>
      <c r="W166" s="9"/>
      <c r="X166" s="9"/>
      <c r="AX166" s="4">
        <v>154</v>
      </c>
      <c r="AY166" s="4" t="e">
        <f>IF(#REF!="", "0",#REF! *#REF!/100)</f>
        <v>#REF!</v>
      </c>
      <c r="AZ166" s="4" t="e">
        <f>IF(#REF!="", "0",#REF! *#REF!/100)</f>
        <v>#REF!</v>
      </c>
      <c r="BA166" s="4" t="e">
        <f>IF(#REF!="", "0",#REF! *#REF!/100)</f>
        <v>#REF!</v>
      </c>
      <c r="BB166" s="4" t="e">
        <f>IF(#REF!="", "0",#REF! *#REF!/100)</f>
        <v>#REF!</v>
      </c>
    </row>
    <row r="167" spans="16:54" x14ac:dyDescent="0.35">
      <c r="P167" s="14">
        <f>'B. WasteTracking'!G193</f>
        <v>0</v>
      </c>
      <c r="Q167" s="67">
        <f>IF(ISNUMBER('B. WasteTracking'!I193), IF('B. WasteTracking'!$I$38=Calculations!$O$6,'B. WasteTracking'!I193,'B. WasteTracking'!I193*'B. WasteTracking'!$H193/100),0)</f>
        <v>0</v>
      </c>
      <c r="R167" s="67">
        <f>IF(ISNUMBER('B. WasteTracking'!J193), IF('B. WasteTracking'!$J$38=Calculations!$O$6,'B. WasteTracking'!J193,'B. WasteTracking'!J193*'B. WasteTracking'!$H193/100),0)</f>
        <v>0</v>
      </c>
      <c r="S167" s="67">
        <f>IF(ISNUMBER('B. WasteTracking'!K193), 'B. WasteTracking'!K193*'B. WasteTracking'!$H193/100,0)</f>
        <v>0</v>
      </c>
      <c r="T167" s="67">
        <f>IF(ISNUMBER('B. WasteTracking'!H193), 'B. WasteTracking'!H193,0)</f>
        <v>0</v>
      </c>
      <c r="W167" s="9"/>
      <c r="X167" s="9"/>
      <c r="AX167" s="4">
        <v>155</v>
      </c>
      <c r="AY167" s="4" t="e">
        <f>IF(#REF!="", "0",#REF! *#REF!/100)</f>
        <v>#REF!</v>
      </c>
      <c r="AZ167" s="4" t="e">
        <f>IF(#REF!="", "0",#REF! *#REF!/100)</f>
        <v>#REF!</v>
      </c>
      <c r="BA167" s="4" t="e">
        <f>IF(#REF!="", "0",#REF! *#REF!/100)</f>
        <v>#REF!</v>
      </c>
      <c r="BB167" s="4" t="e">
        <f>IF(#REF!="", "0",#REF! *#REF!/100)</f>
        <v>#REF!</v>
      </c>
    </row>
    <row r="168" spans="16:54" x14ac:dyDescent="0.35">
      <c r="P168" s="14">
        <f>'B. WasteTracking'!G194</f>
        <v>0</v>
      </c>
      <c r="Q168" s="67">
        <f>IF(ISNUMBER('B. WasteTracking'!I194), IF('B. WasteTracking'!$I$38=Calculations!$O$6,'B. WasteTracking'!I194,'B. WasteTracking'!I194*'B. WasteTracking'!$H194/100),0)</f>
        <v>0</v>
      </c>
      <c r="R168" s="67">
        <f>IF(ISNUMBER('B. WasteTracking'!J194), IF('B. WasteTracking'!$J$38=Calculations!$O$6,'B. WasteTracking'!J194,'B. WasteTracking'!J194*'B. WasteTracking'!$H194/100),0)</f>
        <v>0</v>
      </c>
      <c r="S168" s="67">
        <f>IF(ISNUMBER('B. WasteTracking'!K194), 'B. WasteTracking'!K194*'B. WasteTracking'!$H194/100,0)</f>
        <v>0</v>
      </c>
      <c r="T168" s="67">
        <f>IF(ISNUMBER('B. WasteTracking'!H194), 'B. WasteTracking'!H194,0)</f>
        <v>0</v>
      </c>
      <c r="W168" s="9"/>
      <c r="X168" s="9"/>
      <c r="AX168" s="4">
        <v>156</v>
      </c>
      <c r="AY168" s="4" t="e">
        <f>IF(#REF!="", "0",#REF! *#REF!/100)</f>
        <v>#REF!</v>
      </c>
      <c r="AZ168" s="4" t="e">
        <f>IF(#REF!="", "0",#REF! *#REF!/100)</f>
        <v>#REF!</v>
      </c>
      <c r="BA168" s="4" t="e">
        <f>IF(#REF!="", "0",#REF! *#REF!/100)</f>
        <v>#REF!</v>
      </c>
      <c r="BB168" s="4" t="e">
        <f>IF(#REF!="", "0",#REF! *#REF!/100)</f>
        <v>#REF!</v>
      </c>
    </row>
    <row r="169" spans="16:54" x14ac:dyDescent="0.35">
      <c r="P169" s="14">
        <f>'B. WasteTracking'!G195</f>
        <v>0</v>
      </c>
      <c r="Q169" s="67">
        <f>IF(ISNUMBER('B. WasteTracking'!I195), IF('B. WasteTracking'!$I$38=Calculations!$O$6,'B. WasteTracking'!I195,'B. WasteTracking'!I195*'B. WasteTracking'!$H195/100),0)</f>
        <v>0</v>
      </c>
      <c r="R169" s="67">
        <f>IF(ISNUMBER('B. WasteTracking'!J195), IF('B. WasteTracking'!$J$38=Calculations!$O$6,'B. WasteTracking'!J195,'B. WasteTracking'!J195*'B. WasteTracking'!$H195/100),0)</f>
        <v>0</v>
      </c>
      <c r="S169" s="67">
        <f>IF(ISNUMBER('B. WasteTracking'!K195), 'B. WasteTracking'!K195*'B. WasteTracking'!$H195/100,0)</f>
        <v>0</v>
      </c>
      <c r="T169" s="67">
        <f>IF(ISNUMBER('B. WasteTracking'!H195), 'B. WasteTracking'!H195,0)</f>
        <v>0</v>
      </c>
      <c r="W169" s="9"/>
      <c r="X169" s="9"/>
      <c r="AX169" s="4">
        <v>157</v>
      </c>
      <c r="AY169" s="4" t="e">
        <f>IF(#REF!="", "0",#REF! *#REF!/100)</f>
        <v>#REF!</v>
      </c>
      <c r="AZ169" s="4" t="e">
        <f>IF(#REF!="", "0",#REF! *#REF!/100)</f>
        <v>#REF!</v>
      </c>
      <c r="BA169" s="4" t="e">
        <f>IF(#REF!="", "0",#REF! *#REF!/100)</f>
        <v>#REF!</v>
      </c>
      <c r="BB169" s="4" t="e">
        <f>IF(#REF!="", "0",#REF! *#REF!/100)</f>
        <v>#REF!</v>
      </c>
    </row>
    <row r="170" spans="16:54" x14ac:dyDescent="0.35">
      <c r="P170" s="14">
        <f>'B. WasteTracking'!G196</f>
        <v>0</v>
      </c>
      <c r="Q170" s="67">
        <f>IF(ISNUMBER('B. WasteTracking'!I196), IF('B. WasteTracking'!$I$38=Calculations!$O$6,'B. WasteTracking'!I196,'B. WasteTracking'!I196*'B. WasteTracking'!$H196/100),0)</f>
        <v>0</v>
      </c>
      <c r="R170" s="67">
        <f>IF(ISNUMBER('B. WasteTracking'!J196), IF('B. WasteTracking'!$J$38=Calculations!$O$6,'B. WasteTracking'!J196,'B. WasteTracking'!J196*'B. WasteTracking'!$H196/100),0)</f>
        <v>0</v>
      </c>
      <c r="S170" s="67">
        <f>IF(ISNUMBER('B. WasteTracking'!K196), 'B. WasteTracking'!K196*'B. WasteTracking'!$H196/100,0)</f>
        <v>0</v>
      </c>
      <c r="T170" s="67">
        <f>IF(ISNUMBER('B. WasteTracking'!H196), 'B. WasteTracking'!H196,0)</f>
        <v>0</v>
      </c>
      <c r="W170" s="9"/>
      <c r="X170" s="9"/>
      <c r="AX170" s="4">
        <v>158</v>
      </c>
      <c r="AY170" s="4" t="e">
        <f>IF(#REF!="", "0",#REF! *#REF!/100)</f>
        <v>#REF!</v>
      </c>
      <c r="AZ170" s="4" t="e">
        <f>IF(#REF!="", "0",#REF! *#REF!/100)</f>
        <v>#REF!</v>
      </c>
      <c r="BA170" s="4" t="e">
        <f>IF(#REF!="", "0",#REF! *#REF!/100)</f>
        <v>#REF!</v>
      </c>
      <c r="BB170" s="4" t="e">
        <f>IF(#REF!="", "0",#REF! *#REF!/100)</f>
        <v>#REF!</v>
      </c>
    </row>
    <row r="171" spans="16:54" x14ac:dyDescent="0.35">
      <c r="P171" s="14">
        <f>'B. WasteTracking'!G197</f>
        <v>0</v>
      </c>
      <c r="Q171" s="67">
        <f>IF(ISNUMBER('B. WasteTracking'!I197), IF('B. WasteTracking'!$I$38=Calculations!$O$6,'B. WasteTracking'!I197,'B. WasteTracking'!I197*'B. WasteTracking'!$H197/100),0)</f>
        <v>0</v>
      </c>
      <c r="R171" s="67">
        <f>IF(ISNUMBER('B. WasteTracking'!J197), IF('B. WasteTracking'!$J$38=Calculations!$O$6,'B. WasteTracking'!J197,'B. WasteTracking'!J197*'B. WasteTracking'!$H197/100),0)</f>
        <v>0</v>
      </c>
      <c r="S171" s="67">
        <f>IF(ISNUMBER('B. WasteTracking'!K197), 'B. WasteTracking'!K197*'B. WasteTracking'!$H197/100,0)</f>
        <v>0</v>
      </c>
      <c r="T171" s="67">
        <f>IF(ISNUMBER('B. WasteTracking'!H197), 'B. WasteTracking'!H197,0)</f>
        <v>0</v>
      </c>
      <c r="W171" s="9"/>
      <c r="X171" s="9"/>
      <c r="AX171" s="4">
        <v>159</v>
      </c>
      <c r="AY171" s="4" t="e">
        <f>IF(#REF!="", "0",#REF! *#REF!/100)</f>
        <v>#REF!</v>
      </c>
      <c r="AZ171" s="4" t="e">
        <f>IF(#REF!="", "0",#REF! *#REF!/100)</f>
        <v>#REF!</v>
      </c>
      <c r="BA171" s="4" t="e">
        <f>IF(#REF!="", "0",#REF! *#REF!/100)</f>
        <v>#REF!</v>
      </c>
      <c r="BB171" s="4" t="e">
        <f>IF(#REF!="", "0",#REF! *#REF!/100)</f>
        <v>#REF!</v>
      </c>
    </row>
    <row r="172" spans="16:54" x14ac:dyDescent="0.35">
      <c r="P172" s="14">
        <f>'B. WasteTracking'!G198</f>
        <v>0</v>
      </c>
      <c r="Q172" s="67">
        <f>IF(ISNUMBER('B. WasteTracking'!I198), IF('B. WasteTracking'!$I$38=Calculations!$O$6,'B. WasteTracking'!I198,'B. WasteTracking'!I198*'B. WasteTracking'!$H198/100),0)</f>
        <v>0</v>
      </c>
      <c r="R172" s="67">
        <f>IF(ISNUMBER('B. WasteTracking'!J198), IF('B. WasteTracking'!$J$38=Calculations!$O$6,'B. WasteTracking'!J198,'B. WasteTracking'!J198*'B. WasteTracking'!$H198/100),0)</f>
        <v>0</v>
      </c>
      <c r="S172" s="67">
        <f>IF(ISNUMBER('B. WasteTracking'!K198), 'B. WasteTracking'!K198*'B. WasteTracking'!$H198/100,0)</f>
        <v>0</v>
      </c>
      <c r="T172" s="67">
        <f>IF(ISNUMBER('B. WasteTracking'!H198), 'B. WasteTracking'!H198,0)</f>
        <v>0</v>
      </c>
      <c r="W172" s="9"/>
      <c r="X172" s="9"/>
      <c r="AX172" s="4">
        <v>160</v>
      </c>
      <c r="AY172" s="4" t="e">
        <f>IF(#REF!="", "0",#REF! *#REF!/100)</f>
        <v>#REF!</v>
      </c>
      <c r="AZ172" s="4" t="e">
        <f>IF(#REF!="", "0",#REF! *#REF!/100)</f>
        <v>#REF!</v>
      </c>
      <c r="BA172" s="4" t="e">
        <f>IF(#REF!="", "0",#REF! *#REF!/100)</f>
        <v>#REF!</v>
      </c>
      <c r="BB172" s="4" t="e">
        <f>IF(#REF!="", "0",#REF! *#REF!/100)</f>
        <v>#REF!</v>
      </c>
    </row>
    <row r="173" spans="16:54" x14ac:dyDescent="0.35">
      <c r="P173" s="14">
        <f>'B. WasteTracking'!G199</f>
        <v>0</v>
      </c>
      <c r="Q173" s="67">
        <f>IF(ISNUMBER('B. WasteTracking'!I199), IF('B. WasteTracking'!$I$38=Calculations!$O$6,'B. WasteTracking'!I199,'B. WasteTracking'!I199*'B. WasteTracking'!$H199/100),0)</f>
        <v>0</v>
      </c>
      <c r="R173" s="67">
        <f>IF(ISNUMBER('B. WasteTracking'!J199), IF('B. WasteTracking'!$J$38=Calculations!$O$6,'B. WasteTracking'!J199,'B. WasteTracking'!J199*'B. WasteTracking'!$H199/100),0)</f>
        <v>0</v>
      </c>
      <c r="S173" s="67">
        <f>IF(ISNUMBER('B. WasteTracking'!K199), 'B. WasteTracking'!K199*'B. WasteTracking'!$H199/100,0)</f>
        <v>0</v>
      </c>
      <c r="T173" s="67">
        <f>IF(ISNUMBER('B. WasteTracking'!H199), 'B. WasteTracking'!H199,0)</f>
        <v>0</v>
      </c>
      <c r="W173" s="9"/>
      <c r="X173" s="9"/>
      <c r="AX173" s="4">
        <v>161</v>
      </c>
      <c r="AY173" s="4" t="e">
        <f>IF(#REF!="", "0",#REF! *#REF!/100)</f>
        <v>#REF!</v>
      </c>
      <c r="AZ173" s="4" t="e">
        <f>IF(#REF!="", "0",#REF! *#REF!/100)</f>
        <v>#REF!</v>
      </c>
      <c r="BA173" s="4" t="e">
        <f>IF(#REF!="", "0",#REF! *#REF!/100)</f>
        <v>#REF!</v>
      </c>
      <c r="BB173" s="4" t="e">
        <f>IF(#REF!="", "0",#REF! *#REF!/100)</f>
        <v>#REF!</v>
      </c>
    </row>
    <row r="174" spans="16:54" x14ac:dyDescent="0.35">
      <c r="P174" s="14">
        <f>'B. WasteTracking'!G200</f>
        <v>0</v>
      </c>
      <c r="Q174" s="67">
        <f>IF(ISNUMBER('B. WasteTracking'!I200), IF('B. WasteTracking'!$I$38=Calculations!$O$6,'B. WasteTracking'!I200,'B. WasteTracking'!I200*'B. WasteTracking'!$H200/100),0)</f>
        <v>0</v>
      </c>
      <c r="R174" s="67">
        <f>IF(ISNUMBER('B. WasteTracking'!J200), IF('B. WasteTracking'!$J$38=Calculations!$O$6,'B. WasteTracking'!J200,'B. WasteTracking'!J200*'B. WasteTracking'!$H200/100),0)</f>
        <v>0</v>
      </c>
      <c r="S174" s="67">
        <f>IF(ISNUMBER('B. WasteTracking'!K200), 'B. WasteTracking'!K200*'B. WasteTracking'!$H200/100,0)</f>
        <v>0</v>
      </c>
      <c r="T174" s="67">
        <f>IF(ISNUMBER('B. WasteTracking'!H200), 'B. WasteTracking'!H200,0)</f>
        <v>0</v>
      </c>
      <c r="W174" s="9"/>
      <c r="X174" s="9"/>
      <c r="AX174" s="4">
        <v>162</v>
      </c>
      <c r="AY174" s="4" t="e">
        <f>IF(#REF!="", "0",#REF! *#REF!/100)</f>
        <v>#REF!</v>
      </c>
      <c r="AZ174" s="4" t="e">
        <f>IF(#REF!="", "0",#REF! *#REF!/100)</f>
        <v>#REF!</v>
      </c>
      <c r="BA174" s="4" t="e">
        <f>IF(#REF!="", "0",#REF! *#REF!/100)</f>
        <v>#REF!</v>
      </c>
      <c r="BB174" s="4" t="e">
        <f>IF(#REF!="", "0",#REF! *#REF!/100)</f>
        <v>#REF!</v>
      </c>
    </row>
    <row r="175" spans="16:54" x14ac:dyDescent="0.35">
      <c r="P175" s="14" t="str">
        <f>'B. WasteTracking'!G201</f>
        <v>Type of  Materials</v>
      </c>
      <c r="Q175" s="67">
        <f>IF(ISNUMBER('B. WasteTracking'!I201), IF('B. WasteTracking'!$I$38=Calculations!$O$6,'B. WasteTracking'!I201,'B. WasteTracking'!I201*'B. WasteTracking'!$H201/100),0)</f>
        <v>0</v>
      </c>
      <c r="R175" s="67">
        <f>IF(ISNUMBER('B. WasteTracking'!J201), IF('B. WasteTracking'!$J$38=Calculations!$O$6,'B. WasteTracking'!J201,'B. WasteTracking'!J201*'B. WasteTracking'!$H201/100),0)</f>
        <v>0</v>
      </c>
      <c r="S175" s="67">
        <f>IF(ISNUMBER('B. WasteTracking'!K201), 'B. WasteTracking'!K201*'B. WasteTracking'!$H201/100,0)</f>
        <v>0</v>
      </c>
      <c r="T175" s="67">
        <f>IF(ISNUMBER('B. WasteTracking'!H201), 'B. WasteTracking'!H201,0)</f>
        <v>0</v>
      </c>
      <c r="W175" s="9"/>
      <c r="X175" s="9"/>
      <c r="AX175" s="4">
        <v>163</v>
      </c>
      <c r="AY175" s="4" t="e">
        <f>IF(#REF!="", "0",#REF! *#REF!/100)</f>
        <v>#REF!</v>
      </c>
      <c r="AZ175" s="4" t="e">
        <f>IF(#REF!="", "0",#REF! *#REF!/100)</f>
        <v>#REF!</v>
      </c>
      <c r="BA175" s="4" t="e">
        <f>IF(#REF!="", "0",#REF! *#REF!/100)</f>
        <v>#REF!</v>
      </c>
      <c r="BB175" s="4" t="e">
        <f>IF(#REF!="", "0",#REF! *#REF!/100)</f>
        <v>#REF!</v>
      </c>
    </row>
    <row r="176" spans="16:54" x14ac:dyDescent="0.35">
      <c r="P176" s="14">
        <f>'B. WasteTracking'!G202</f>
        <v>0</v>
      </c>
      <c r="Q176" s="67">
        <f>IF(ISNUMBER('B. WasteTracking'!I202), IF('B. WasteTracking'!$I$38=Calculations!$O$6,'B. WasteTracking'!I202,'B. WasteTracking'!I202*'B. WasteTracking'!$H202/100),0)</f>
        <v>0</v>
      </c>
      <c r="R176" s="67">
        <f>IF(ISNUMBER('B. WasteTracking'!J202), IF('B. WasteTracking'!$J$38=Calculations!$O$6,'B. WasteTracking'!J202,'B. WasteTracking'!J202*'B. WasteTracking'!$H202/100),0)</f>
        <v>0</v>
      </c>
      <c r="S176" s="67">
        <f>IF(ISNUMBER('B. WasteTracking'!K202), 'B. WasteTracking'!K202*'B. WasteTracking'!$H202/100,0)</f>
        <v>0</v>
      </c>
      <c r="T176" s="67">
        <f>IF(ISNUMBER('B. WasteTracking'!H202), 'B. WasteTracking'!H202,0)</f>
        <v>0</v>
      </c>
      <c r="W176" s="9"/>
      <c r="X176" s="9"/>
      <c r="AX176" s="4">
        <v>164</v>
      </c>
      <c r="AY176" s="4" t="e">
        <f>IF(#REF!="", "0",#REF! *#REF!/100)</f>
        <v>#REF!</v>
      </c>
      <c r="AZ176" s="4" t="e">
        <f>IF(#REF!="", "0",#REF! *#REF!/100)</f>
        <v>#REF!</v>
      </c>
      <c r="BA176" s="4" t="e">
        <f>IF(#REF!="", "0",#REF! *#REF!/100)</f>
        <v>#REF!</v>
      </c>
      <c r="BB176" s="4" t="e">
        <f>IF(#REF!="", "0",#REF! *#REF!/100)</f>
        <v>#REF!</v>
      </c>
    </row>
    <row r="177" spans="16:54" x14ac:dyDescent="0.35">
      <c r="P177" s="14" t="str">
        <f>'B. WasteTracking'!G203</f>
        <v>(Select from drop down list)</v>
      </c>
      <c r="Q177" s="67">
        <f>IF(ISNUMBER('B. WasteTracking'!I203), IF('B. WasteTracking'!$I$38=Calculations!$O$6,'B. WasteTracking'!I203,'B. WasteTracking'!I203*'B. WasteTracking'!$H203/100),0)</f>
        <v>0</v>
      </c>
      <c r="R177" s="67">
        <f>IF(ISNUMBER('B. WasteTracking'!J203), IF('B. WasteTracking'!$J$38=Calculations!$O$6,'B. WasteTracking'!J203,'B. WasteTracking'!J203*'B. WasteTracking'!$H203/100),0)</f>
        <v>0</v>
      </c>
      <c r="S177" s="67">
        <f>IF(ISNUMBER('B. WasteTracking'!K203), 'B. WasteTracking'!K203*'B. WasteTracking'!$H203/100,0)</f>
        <v>0</v>
      </c>
      <c r="T177" s="67">
        <f>IF(ISNUMBER('B. WasteTracking'!H203), 'B. WasteTracking'!H203,0)</f>
        <v>0</v>
      </c>
      <c r="W177" s="9"/>
      <c r="X177" s="9"/>
      <c r="AX177" s="4">
        <v>165</v>
      </c>
      <c r="AY177" s="4" t="e">
        <f>IF(#REF!="", "0",#REF! *#REF!/100)</f>
        <v>#REF!</v>
      </c>
      <c r="AZ177" s="4" t="e">
        <f>IF(#REF!="", "0",#REF! *#REF!/100)</f>
        <v>#REF!</v>
      </c>
      <c r="BA177" s="4" t="e">
        <f>IF(#REF!="", "0",#REF! *#REF!/100)</f>
        <v>#REF!</v>
      </c>
      <c r="BB177" s="4" t="e">
        <f>IF(#REF!="", "0",#REF! *#REF!/100)</f>
        <v>#REF!</v>
      </c>
    </row>
    <row r="178" spans="16:54" x14ac:dyDescent="0.35">
      <c r="P178" s="14">
        <f>'B. WasteTracking'!G204</f>
        <v>0</v>
      </c>
      <c r="Q178" s="67">
        <f>IF(ISNUMBER('B. WasteTracking'!I204), IF('B. WasteTracking'!$I$38=Calculations!$O$6,'B. WasteTracking'!I204,'B. WasteTracking'!I204*'B. WasteTracking'!$H204/100),0)</f>
        <v>0</v>
      </c>
      <c r="R178" s="67">
        <f>IF(ISNUMBER('B. WasteTracking'!J204), IF('B. WasteTracking'!$J$38=Calculations!$O$6,'B. WasteTracking'!J204,'B. WasteTracking'!J204*'B. WasteTracking'!$H204/100),0)</f>
        <v>0</v>
      </c>
      <c r="S178" s="67">
        <f>IF(ISNUMBER('B. WasteTracking'!K204), 'B. WasteTracking'!K204*'B. WasteTracking'!$H204/100,0)</f>
        <v>0</v>
      </c>
      <c r="T178" s="67">
        <f>IF(ISNUMBER('B. WasteTracking'!H204), 'B. WasteTracking'!H204,0)</f>
        <v>0</v>
      </c>
      <c r="W178" s="9"/>
      <c r="X178" s="9"/>
      <c r="AX178" s="4">
        <v>166</v>
      </c>
      <c r="AY178" s="4" t="e">
        <f>IF(#REF!="", "0",#REF! *#REF!/100)</f>
        <v>#REF!</v>
      </c>
      <c r="AZ178" s="4" t="e">
        <f>IF(#REF!="", "0",#REF! *#REF!/100)</f>
        <v>#REF!</v>
      </c>
      <c r="BA178" s="4" t="e">
        <f>IF(#REF!="", "0",#REF! *#REF!/100)</f>
        <v>#REF!</v>
      </c>
      <c r="BB178" s="4" t="e">
        <f>IF(#REF!="", "0",#REF! *#REF!/100)</f>
        <v>#REF!</v>
      </c>
    </row>
    <row r="179" spans="16:54" x14ac:dyDescent="0.35">
      <c r="P179" s="14">
        <f>'B. WasteTracking'!G205</f>
        <v>0</v>
      </c>
      <c r="Q179" s="67">
        <f>IF(ISNUMBER('B. WasteTracking'!I205), IF('B. WasteTracking'!$I$38=Calculations!$O$6,'B. WasteTracking'!I205,'B. WasteTracking'!I205*'B. WasteTracking'!$H205/100),0)</f>
        <v>0</v>
      </c>
      <c r="R179" s="67">
        <f>IF(ISNUMBER('B. WasteTracking'!J205), IF('B. WasteTracking'!$J$38=Calculations!$O$6,'B. WasteTracking'!J205,'B. WasteTracking'!J205*'B. WasteTracking'!$H205/100),0)</f>
        <v>0</v>
      </c>
      <c r="S179" s="67">
        <f>IF(ISNUMBER('B. WasteTracking'!K205), 'B. WasteTracking'!K205*'B. WasteTracking'!$H205/100,0)</f>
        <v>0</v>
      </c>
      <c r="T179" s="67">
        <f>IF(ISNUMBER('B. WasteTracking'!H205), 'B. WasteTracking'!H205,0)</f>
        <v>0</v>
      </c>
      <c r="W179" s="9"/>
      <c r="X179" s="9"/>
      <c r="AX179" s="4">
        <v>167</v>
      </c>
      <c r="AY179" s="4" t="e">
        <f>IF(#REF!="", "0",#REF! *#REF!/100)</f>
        <v>#REF!</v>
      </c>
      <c r="AZ179" s="4" t="e">
        <f>IF(#REF!="", "0",#REF! *#REF!/100)</f>
        <v>#REF!</v>
      </c>
      <c r="BA179" s="4" t="e">
        <f>IF(#REF!="", "0",#REF! *#REF!/100)</f>
        <v>#REF!</v>
      </c>
      <c r="BB179" s="4" t="e">
        <f>IF(#REF!="", "0",#REF! *#REF!/100)</f>
        <v>#REF!</v>
      </c>
    </row>
    <row r="180" spans="16:54" x14ac:dyDescent="0.35">
      <c r="P180" s="14">
        <f>'B. WasteTracking'!G206</f>
        <v>0</v>
      </c>
      <c r="Q180" s="67">
        <f>IF(ISNUMBER('B. WasteTracking'!I206), IF('B. WasteTracking'!$I$38=Calculations!$O$6,'B. WasteTracking'!I206,'B. WasteTracking'!I206*'B. WasteTracking'!$H206/100),0)</f>
        <v>0</v>
      </c>
      <c r="R180" s="67">
        <f>IF(ISNUMBER('B. WasteTracking'!J206), IF('B. WasteTracking'!$J$38=Calculations!$O$6,'B. WasteTracking'!J206,'B. WasteTracking'!J206*'B. WasteTracking'!$H206/100),0)</f>
        <v>0</v>
      </c>
      <c r="S180" s="67">
        <f>IF(ISNUMBER('B. WasteTracking'!K206), 'B. WasteTracking'!K206*'B. WasteTracking'!$H206/100,0)</f>
        <v>0</v>
      </c>
      <c r="T180" s="67">
        <f>IF(ISNUMBER('B. WasteTracking'!H206), 'B. WasteTracking'!H206,0)</f>
        <v>0</v>
      </c>
      <c r="W180" s="9"/>
      <c r="X180" s="9"/>
      <c r="AX180" s="4">
        <v>168</v>
      </c>
      <c r="AY180" s="4" t="e">
        <f>IF(#REF!="", "0",#REF! *#REF!/100)</f>
        <v>#REF!</v>
      </c>
      <c r="AZ180" s="4" t="e">
        <f>IF(#REF!="", "0",#REF! *#REF!/100)</f>
        <v>#REF!</v>
      </c>
      <c r="BA180" s="4" t="e">
        <f>IF(#REF!="", "0",#REF! *#REF!/100)</f>
        <v>#REF!</v>
      </c>
      <c r="BB180" s="4" t="e">
        <f>IF(#REF!="", "0",#REF! *#REF!/100)</f>
        <v>#REF!</v>
      </c>
    </row>
    <row r="181" spans="16:54" x14ac:dyDescent="0.35">
      <c r="P181" s="14">
        <f>'B. WasteTracking'!G207</f>
        <v>0</v>
      </c>
      <c r="Q181" s="67">
        <f>IF(ISNUMBER('B. WasteTracking'!I207), IF('B. WasteTracking'!$I$38=Calculations!$O$6,'B. WasteTracking'!I207,'B. WasteTracking'!I207*'B. WasteTracking'!$H207/100),0)</f>
        <v>0</v>
      </c>
      <c r="R181" s="67">
        <f>IF(ISNUMBER('B. WasteTracking'!J207), IF('B. WasteTracking'!$J$38=Calculations!$O$6,'B. WasteTracking'!J207,'B. WasteTracking'!J207*'B. WasteTracking'!$H207/100),0)</f>
        <v>0</v>
      </c>
      <c r="S181" s="67">
        <f>IF(ISNUMBER('B. WasteTracking'!K207), 'B. WasteTracking'!K207*'B. WasteTracking'!$H207/100,0)</f>
        <v>0</v>
      </c>
      <c r="T181" s="67">
        <f>IF(ISNUMBER('B. WasteTracking'!H207), 'B. WasteTracking'!H207,0)</f>
        <v>0</v>
      </c>
      <c r="W181" s="9"/>
      <c r="X181" s="9"/>
      <c r="AX181" s="4">
        <v>169</v>
      </c>
      <c r="AY181" s="4" t="e">
        <f>IF(#REF!="", "0",#REF! *#REF!/100)</f>
        <v>#REF!</v>
      </c>
      <c r="AZ181" s="4" t="e">
        <f>IF(#REF!="", "0",#REF! *#REF!/100)</f>
        <v>#REF!</v>
      </c>
      <c r="BA181" s="4" t="e">
        <f>IF(#REF!="", "0",#REF! *#REF!/100)</f>
        <v>#REF!</v>
      </c>
      <c r="BB181" s="4" t="e">
        <f>IF(#REF!="", "0",#REF! *#REF!/100)</f>
        <v>#REF!</v>
      </c>
    </row>
    <row r="182" spans="16:54" x14ac:dyDescent="0.35">
      <c r="P182" s="14">
        <f>'B. WasteTracking'!G208</f>
        <v>0</v>
      </c>
      <c r="Q182" s="67">
        <f>IF(ISNUMBER('B. WasteTracking'!I208), IF('B. WasteTracking'!$I$38=Calculations!$O$6,'B. WasteTracking'!I208,'B. WasteTracking'!I208*'B. WasteTracking'!$H208/100),0)</f>
        <v>0</v>
      </c>
      <c r="R182" s="67">
        <f>IF(ISNUMBER('B. WasteTracking'!J208), IF('B. WasteTracking'!$J$38=Calculations!$O$6,'B. WasteTracking'!J208,'B. WasteTracking'!J208*'B. WasteTracking'!$H208/100),0)</f>
        <v>0</v>
      </c>
      <c r="S182" s="67">
        <f>IF(ISNUMBER('B. WasteTracking'!K208), 'B. WasteTracking'!K208*'B. WasteTracking'!$H208/100,0)</f>
        <v>0</v>
      </c>
      <c r="T182" s="67">
        <f>IF(ISNUMBER('B. WasteTracking'!H208), 'B. WasteTracking'!H208,0)</f>
        <v>0</v>
      </c>
      <c r="W182" s="9"/>
      <c r="X182" s="9"/>
      <c r="AX182" s="4">
        <v>170</v>
      </c>
      <c r="AY182" s="4" t="e">
        <f>IF(#REF!="", "0",#REF! *#REF!/100)</f>
        <v>#REF!</v>
      </c>
      <c r="AZ182" s="4" t="e">
        <f>IF(#REF!="", "0",#REF! *#REF!/100)</f>
        <v>#REF!</v>
      </c>
      <c r="BA182" s="4" t="e">
        <f>IF(#REF!="", "0",#REF! *#REF!/100)</f>
        <v>#REF!</v>
      </c>
      <c r="BB182" s="4" t="e">
        <f>IF(#REF!="", "0",#REF! *#REF!/100)</f>
        <v>#REF!</v>
      </c>
    </row>
    <row r="183" spans="16:54" x14ac:dyDescent="0.35">
      <c r="P183" s="14">
        <f>'B. WasteTracking'!G209</f>
        <v>0</v>
      </c>
      <c r="Q183" s="67">
        <f>IF(ISNUMBER('B. WasteTracking'!I209), IF('B. WasteTracking'!$I$38=Calculations!$O$6,'B. WasteTracking'!I209,'B. WasteTracking'!I209*'B. WasteTracking'!$H209/100),0)</f>
        <v>0</v>
      </c>
      <c r="R183" s="67">
        <f>IF(ISNUMBER('B. WasteTracking'!J209), IF('B. WasteTracking'!$J$38=Calculations!$O$6,'B. WasteTracking'!J209,'B. WasteTracking'!J209*'B. WasteTracking'!$H209/100),0)</f>
        <v>0</v>
      </c>
      <c r="S183" s="67">
        <f>IF(ISNUMBER('B. WasteTracking'!K209), 'B. WasteTracking'!K209*'B. WasteTracking'!$H209/100,0)</f>
        <v>0</v>
      </c>
      <c r="T183" s="67">
        <f>IF(ISNUMBER('B. WasteTracking'!H209), 'B. WasteTracking'!H209,0)</f>
        <v>0</v>
      </c>
      <c r="W183" s="9"/>
      <c r="X183" s="9"/>
      <c r="AX183" s="4">
        <v>171</v>
      </c>
      <c r="AY183" s="4" t="e">
        <f>IF(#REF!="", "0",#REF! *#REF!/100)</f>
        <v>#REF!</v>
      </c>
      <c r="AZ183" s="4" t="e">
        <f>IF(#REF!="", "0",#REF! *#REF!/100)</f>
        <v>#REF!</v>
      </c>
      <c r="BA183" s="4" t="e">
        <f>IF(#REF!="", "0",#REF! *#REF!/100)</f>
        <v>#REF!</v>
      </c>
      <c r="BB183" s="4" t="e">
        <f>IF(#REF!="", "0",#REF! *#REF!/100)</f>
        <v>#REF!</v>
      </c>
    </row>
    <row r="184" spans="16:54" x14ac:dyDescent="0.35">
      <c r="P184" s="14">
        <f>'B. WasteTracking'!G210</f>
        <v>0</v>
      </c>
      <c r="Q184" s="67">
        <f>IF(ISNUMBER('B. WasteTracking'!I210), IF('B. WasteTracking'!$I$38=Calculations!$O$6,'B. WasteTracking'!I210,'B. WasteTracking'!I210*'B. WasteTracking'!$H210/100),0)</f>
        <v>0</v>
      </c>
      <c r="R184" s="67">
        <f>IF(ISNUMBER('B. WasteTracking'!J210), IF('B. WasteTracking'!$J$38=Calculations!$O$6,'B. WasteTracking'!J210,'B. WasteTracking'!J210*'B. WasteTracking'!$H210/100),0)</f>
        <v>0</v>
      </c>
      <c r="S184" s="67">
        <f>IF(ISNUMBER('B. WasteTracking'!K210), 'B. WasteTracking'!K210*'B. WasteTracking'!$H210/100,0)</f>
        <v>0</v>
      </c>
      <c r="T184" s="67">
        <f>IF(ISNUMBER('B. WasteTracking'!H210), 'B. WasteTracking'!H210,0)</f>
        <v>0</v>
      </c>
      <c r="W184" s="9"/>
      <c r="X184" s="9"/>
      <c r="AX184" s="4">
        <v>172</v>
      </c>
      <c r="AY184" s="4" t="e">
        <f>IF(#REF!="", "0",#REF! *#REF!/100)</f>
        <v>#REF!</v>
      </c>
      <c r="AZ184" s="4" t="e">
        <f>IF(#REF!="", "0",#REF! *#REF!/100)</f>
        <v>#REF!</v>
      </c>
      <c r="BA184" s="4" t="e">
        <f>IF(#REF!="", "0",#REF! *#REF!/100)</f>
        <v>#REF!</v>
      </c>
      <c r="BB184" s="4" t="e">
        <f>IF(#REF!="", "0",#REF! *#REF!/100)</f>
        <v>#REF!</v>
      </c>
    </row>
    <row r="185" spans="16:54" x14ac:dyDescent="0.35">
      <c r="P185" s="14">
        <f>'B. WasteTracking'!G211</f>
        <v>0</v>
      </c>
      <c r="Q185" s="67">
        <f>IF(ISNUMBER('B. WasteTracking'!I211), IF('B. WasteTracking'!$I$38=Calculations!$O$6,'B. WasteTracking'!I211,'B. WasteTracking'!I211*'B. WasteTracking'!$H211/100),0)</f>
        <v>0</v>
      </c>
      <c r="R185" s="67">
        <f>IF(ISNUMBER('B. WasteTracking'!J211), IF('B. WasteTracking'!$J$38=Calculations!$O$6,'B. WasteTracking'!J211,'B. WasteTracking'!J211*'B. WasteTracking'!$H211/100),0)</f>
        <v>0</v>
      </c>
      <c r="S185" s="67">
        <f>IF(ISNUMBER('B. WasteTracking'!K211), 'B. WasteTracking'!K211*'B. WasteTracking'!$H211/100,0)</f>
        <v>0</v>
      </c>
      <c r="T185" s="67">
        <f>IF(ISNUMBER('B. WasteTracking'!H211), 'B. WasteTracking'!H211,0)</f>
        <v>0</v>
      </c>
      <c r="W185" s="9"/>
      <c r="X185" s="9"/>
      <c r="AX185" s="4">
        <v>173</v>
      </c>
      <c r="AY185" s="4" t="e">
        <f>IF(#REF!="", "0",#REF! *#REF!/100)</f>
        <v>#REF!</v>
      </c>
      <c r="AZ185" s="4" t="e">
        <f>IF(#REF!="", "0",#REF! *#REF!/100)</f>
        <v>#REF!</v>
      </c>
      <c r="BA185" s="4" t="e">
        <f>IF(#REF!="", "0",#REF! *#REF!/100)</f>
        <v>#REF!</v>
      </c>
      <c r="BB185" s="4" t="e">
        <f>IF(#REF!="", "0",#REF! *#REF!/100)</f>
        <v>#REF!</v>
      </c>
    </row>
    <row r="186" spans="16:54" x14ac:dyDescent="0.35">
      <c r="P186" s="14">
        <f>'B. WasteTracking'!G212</f>
        <v>0</v>
      </c>
      <c r="Q186" s="67">
        <f>IF(ISNUMBER('B. WasteTracking'!I212), IF('B. WasteTracking'!$I$38=Calculations!$O$6,'B. WasteTracking'!I212,'B. WasteTracking'!I212*'B. WasteTracking'!$H212/100),0)</f>
        <v>0</v>
      </c>
      <c r="R186" s="67">
        <f>IF(ISNUMBER('B. WasteTracking'!J212), IF('B. WasteTracking'!$J$38=Calculations!$O$6,'B. WasteTracking'!J212,'B. WasteTracking'!J212*'B. WasteTracking'!$H212/100),0)</f>
        <v>0</v>
      </c>
      <c r="S186" s="67">
        <f>IF(ISNUMBER('B. WasteTracking'!K212), 'B. WasteTracking'!K212*'B. WasteTracking'!$H212/100,0)</f>
        <v>0</v>
      </c>
      <c r="T186" s="67">
        <f>IF(ISNUMBER('B. WasteTracking'!H212), 'B. WasteTracking'!H212,0)</f>
        <v>0</v>
      </c>
      <c r="W186" s="9"/>
      <c r="X186" s="9"/>
      <c r="AX186" s="4">
        <v>174</v>
      </c>
      <c r="AY186" s="4" t="e">
        <f>IF(#REF!="", "0",#REF! *#REF!/100)</f>
        <v>#REF!</v>
      </c>
      <c r="AZ186" s="4" t="e">
        <f>IF(#REF!="", "0",#REF! *#REF!/100)</f>
        <v>#REF!</v>
      </c>
      <c r="BA186" s="4" t="e">
        <f>IF(#REF!="", "0",#REF! *#REF!/100)</f>
        <v>#REF!</v>
      </c>
      <c r="BB186" s="4" t="e">
        <f>IF(#REF!="", "0",#REF! *#REF!/100)</f>
        <v>#REF!</v>
      </c>
    </row>
    <row r="187" spans="16:54" x14ac:dyDescent="0.35">
      <c r="P187" s="14">
        <f>'B. WasteTracking'!G213</f>
        <v>0</v>
      </c>
      <c r="Q187" s="67">
        <f>IF(ISNUMBER('B. WasteTracking'!I213), IF('B. WasteTracking'!$I$38=Calculations!$O$6,'B. WasteTracking'!I213,'B. WasteTracking'!I213*'B. WasteTracking'!$H213/100),0)</f>
        <v>0</v>
      </c>
      <c r="R187" s="67">
        <f>IF(ISNUMBER('B. WasteTracking'!J213), IF('B. WasteTracking'!$J$38=Calculations!$O$6,'B. WasteTracking'!J213,'B. WasteTracking'!J213*'B. WasteTracking'!$H213/100),0)</f>
        <v>0</v>
      </c>
      <c r="S187" s="67">
        <f>IF(ISNUMBER('B. WasteTracking'!K213), 'B. WasteTracking'!K213*'B. WasteTracking'!$H213/100,0)</f>
        <v>0</v>
      </c>
      <c r="T187" s="67">
        <f>IF(ISNUMBER('B. WasteTracking'!H213), 'B. WasteTracking'!H213,0)</f>
        <v>0</v>
      </c>
      <c r="W187" s="9"/>
      <c r="X187" s="9"/>
      <c r="AX187" s="4">
        <v>175</v>
      </c>
      <c r="AY187" s="4" t="e">
        <f>IF(#REF!="", "0",#REF! *#REF!/100)</f>
        <v>#REF!</v>
      </c>
      <c r="AZ187" s="4" t="e">
        <f>IF(#REF!="", "0",#REF! *#REF!/100)</f>
        <v>#REF!</v>
      </c>
      <c r="BA187" s="4" t="e">
        <f>IF(#REF!="", "0",#REF! *#REF!/100)</f>
        <v>#REF!</v>
      </c>
      <c r="BB187" s="4" t="e">
        <f>IF(#REF!="", "0",#REF! *#REF!/100)</f>
        <v>#REF!</v>
      </c>
    </row>
    <row r="188" spans="16:54" x14ac:dyDescent="0.35">
      <c r="P188" s="14">
        <f>'B. WasteTracking'!G214</f>
        <v>0</v>
      </c>
      <c r="Q188" s="67">
        <f>IF(ISNUMBER('B. WasteTracking'!I214), IF('B. WasteTracking'!$I$38=Calculations!$O$6,'B. WasteTracking'!I214,'B. WasteTracking'!I214*'B. WasteTracking'!$H214/100),0)</f>
        <v>0</v>
      </c>
      <c r="R188" s="67">
        <f>IF(ISNUMBER('B. WasteTracking'!J214), IF('B. WasteTracking'!$J$38=Calculations!$O$6,'B. WasteTracking'!J214,'B. WasteTracking'!J214*'B. WasteTracking'!$H214/100),0)</f>
        <v>0</v>
      </c>
      <c r="S188" s="67">
        <f>IF(ISNUMBER('B. WasteTracking'!K214), 'B. WasteTracking'!K214*'B. WasteTracking'!$H214/100,0)</f>
        <v>0</v>
      </c>
      <c r="T188" s="67">
        <f>IF(ISNUMBER('B. WasteTracking'!H214), 'B. WasteTracking'!H214,0)</f>
        <v>0</v>
      </c>
      <c r="W188" s="9"/>
      <c r="X188" s="9"/>
      <c r="AX188" s="4">
        <v>176</v>
      </c>
      <c r="AY188" s="4" t="e">
        <f>IF(#REF!="", "0",#REF! *#REF!/100)</f>
        <v>#REF!</v>
      </c>
      <c r="AZ188" s="4" t="e">
        <f>IF(#REF!="", "0",#REF! *#REF!/100)</f>
        <v>#REF!</v>
      </c>
      <c r="BA188" s="4" t="e">
        <f>IF(#REF!="", "0",#REF! *#REF!/100)</f>
        <v>#REF!</v>
      </c>
      <c r="BB188" s="4" t="e">
        <f>IF(#REF!="", "0",#REF! *#REF!/100)</f>
        <v>#REF!</v>
      </c>
    </row>
    <row r="189" spans="16:54" x14ac:dyDescent="0.35">
      <c r="P189" s="14">
        <f>'B. WasteTracking'!G215</f>
        <v>0</v>
      </c>
      <c r="Q189" s="67">
        <f>IF(ISNUMBER('B. WasteTracking'!I215), IF('B. WasteTracking'!$I$38=Calculations!$O$6,'B. WasteTracking'!I215,'B. WasteTracking'!I215*'B. WasteTracking'!$H215/100),0)</f>
        <v>0</v>
      </c>
      <c r="R189" s="67">
        <f>IF(ISNUMBER('B. WasteTracking'!J215), IF('B. WasteTracking'!$J$38=Calculations!$O$6,'B. WasteTracking'!J215,'B. WasteTracking'!J215*'B. WasteTracking'!$H215/100),0)</f>
        <v>0</v>
      </c>
      <c r="S189" s="67">
        <f>IF(ISNUMBER('B. WasteTracking'!K215), 'B. WasteTracking'!K215*'B. WasteTracking'!$H215/100,0)</f>
        <v>0</v>
      </c>
      <c r="T189" s="67">
        <f>IF(ISNUMBER('B. WasteTracking'!H215), 'B. WasteTracking'!H215,0)</f>
        <v>0</v>
      </c>
      <c r="W189" s="9"/>
      <c r="X189" s="9"/>
      <c r="AX189" s="4">
        <v>177</v>
      </c>
      <c r="AY189" s="4" t="e">
        <f>IF(#REF!="", "0",#REF! *#REF!/100)</f>
        <v>#REF!</v>
      </c>
      <c r="AZ189" s="4" t="e">
        <f>IF(#REF!="", "0",#REF! *#REF!/100)</f>
        <v>#REF!</v>
      </c>
      <c r="BA189" s="4" t="e">
        <f>IF(#REF!="", "0",#REF! *#REF!/100)</f>
        <v>#REF!</v>
      </c>
      <c r="BB189" s="4" t="e">
        <f>IF(#REF!="", "0",#REF! *#REF!/100)</f>
        <v>#REF!</v>
      </c>
    </row>
    <row r="190" spans="16:54" x14ac:dyDescent="0.35">
      <c r="P190" s="14">
        <f>'B. WasteTracking'!G216</f>
        <v>0</v>
      </c>
      <c r="Q190" s="67">
        <f>IF(ISNUMBER('B. WasteTracking'!I216), IF('B. WasteTracking'!$I$38=Calculations!$O$6,'B. WasteTracking'!I216,'B. WasteTracking'!I216*'B. WasteTracking'!$H216/100),0)</f>
        <v>0</v>
      </c>
      <c r="R190" s="67">
        <f>IF(ISNUMBER('B. WasteTracking'!J216), IF('B. WasteTracking'!$J$38=Calculations!$O$6,'B. WasteTracking'!J216,'B. WasteTracking'!J216*'B. WasteTracking'!$H216/100),0)</f>
        <v>0</v>
      </c>
      <c r="S190" s="67">
        <f>IF(ISNUMBER('B. WasteTracking'!K216), 'B. WasteTracking'!K216*'B. WasteTracking'!$H216/100,0)</f>
        <v>0</v>
      </c>
      <c r="T190" s="67">
        <f>IF(ISNUMBER('B. WasteTracking'!H216), 'B. WasteTracking'!H216,0)</f>
        <v>0</v>
      </c>
      <c r="W190" s="9"/>
      <c r="X190" s="9"/>
      <c r="AX190" s="4">
        <v>178</v>
      </c>
      <c r="AY190" s="4" t="e">
        <f>IF(#REF!="", "0",#REF! *#REF!/100)</f>
        <v>#REF!</v>
      </c>
      <c r="AZ190" s="4" t="e">
        <f>IF(#REF!="", "0",#REF! *#REF!/100)</f>
        <v>#REF!</v>
      </c>
      <c r="BA190" s="4" t="e">
        <f>IF(#REF!="", "0",#REF! *#REF!/100)</f>
        <v>#REF!</v>
      </c>
      <c r="BB190" s="4" t="e">
        <f>IF(#REF!="", "0",#REF! *#REF!/100)</f>
        <v>#REF!</v>
      </c>
    </row>
    <row r="191" spans="16:54" x14ac:dyDescent="0.35">
      <c r="P191" s="14">
        <f>'B. WasteTracking'!G217</f>
        <v>0</v>
      </c>
      <c r="Q191" s="67">
        <f>IF(ISNUMBER('B. WasteTracking'!I217), IF('B. WasteTracking'!$I$38=Calculations!$O$6,'B. WasteTracking'!I217,'B. WasteTracking'!I217*'B. WasteTracking'!$H217/100),0)</f>
        <v>0</v>
      </c>
      <c r="R191" s="67">
        <f>IF(ISNUMBER('B. WasteTracking'!J217), IF('B. WasteTracking'!$J$38=Calculations!$O$6,'B. WasteTracking'!J217,'B. WasteTracking'!J217*'B. WasteTracking'!$H217/100),0)</f>
        <v>0</v>
      </c>
      <c r="S191" s="67">
        <f>IF(ISNUMBER('B. WasteTracking'!K217), 'B. WasteTracking'!K217*'B. WasteTracking'!$H217/100,0)</f>
        <v>0</v>
      </c>
      <c r="T191" s="67">
        <f>IF(ISNUMBER('B. WasteTracking'!H217), 'B. WasteTracking'!H217,0)</f>
        <v>0</v>
      </c>
      <c r="W191" s="9"/>
      <c r="X191" s="9"/>
      <c r="AX191" s="4">
        <v>179</v>
      </c>
      <c r="AY191" s="4" t="e">
        <f>IF(#REF!="", "0",#REF! *#REF!/100)</f>
        <v>#REF!</v>
      </c>
      <c r="AZ191" s="4" t="e">
        <f>IF(#REF!="", "0",#REF! *#REF!/100)</f>
        <v>#REF!</v>
      </c>
      <c r="BA191" s="4" t="e">
        <f>IF(#REF!="", "0",#REF! *#REF!/100)</f>
        <v>#REF!</v>
      </c>
      <c r="BB191" s="4" t="e">
        <f>IF(#REF!="", "0",#REF! *#REF!/100)</f>
        <v>#REF!</v>
      </c>
    </row>
    <row r="192" spans="16:54" x14ac:dyDescent="0.35">
      <c r="P192" s="14">
        <f>'B. WasteTracking'!G218</f>
        <v>0</v>
      </c>
      <c r="Q192" s="67">
        <f>IF(ISNUMBER('B. WasteTracking'!I218), IF('B. WasteTracking'!$I$38=Calculations!$O$6,'B. WasteTracking'!I218,'B. WasteTracking'!I218*'B. WasteTracking'!$H218/100),0)</f>
        <v>0</v>
      </c>
      <c r="R192" s="67">
        <f>IF(ISNUMBER('B. WasteTracking'!J218), IF('B. WasteTracking'!$J$38=Calculations!$O$6,'B. WasteTracking'!J218,'B. WasteTracking'!J218*'B. WasteTracking'!$H218/100),0)</f>
        <v>0</v>
      </c>
      <c r="S192" s="67">
        <f>IF(ISNUMBER('B. WasteTracking'!K218), 'B. WasteTracking'!K218*'B. WasteTracking'!$H218/100,0)</f>
        <v>0</v>
      </c>
      <c r="T192" s="67">
        <f>IF(ISNUMBER('B. WasteTracking'!H218), 'B. WasteTracking'!H218,0)</f>
        <v>0</v>
      </c>
      <c r="W192" s="9"/>
      <c r="X192" s="9"/>
      <c r="AX192" s="4">
        <v>180</v>
      </c>
      <c r="AY192" s="4" t="e">
        <f>IF(#REF!="", "0",#REF! *#REF!/100)</f>
        <v>#REF!</v>
      </c>
      <c r="AZ192" s="4" t="e">
        <f>IF(#REF!="", "0",#REF! *#REF!/100)</f>
        <v>#REF!</v>
      </c>
      <c r="BA192" s="4" t="e">
        <f>IF(#REF!="", "0",#REF! *#REF!/100)</f>
        <v>#REF!</v>
      </c>
      <c r="BB192" s="4" t="e">
        <f>IF(#REF!="", "0",#REF! *#REF!/100)</f>
        <v>#REF!</v>
      </c>
    </row>
    <row r="193" spans="15:54" x14ac:dyDescent="0.35">
      <c r="P193" s="14">
        <f>'B. WasteTracking'!G219</f>
        <v>0</v>
      </c>
      <c r="Q193" s="67">
        <f>IF(ISNUMBER('B. WasteTracking'!I219), IF('B. WasteTracking'!$I$38=Calculations!$O$6,'B. WasteTracking'!I219,'B. WasteTracking'!I219*'B. WasteTracking'!$H219/100),0)</f>
        <v>0</v>
      </c>
      <c r="R193" s="67">
        <f>IF(ISNUMBER('B. WasteTracking'!J219), IF('B. WasteTracking'!$J$38=Calculations!$O$6,'B. WasteTracking'!J219,'B. WasteTracking'!J219*'B. WasteTracking'!$H219/100),0)</f>
        <v>0</v>
      </c>
      <c r="S193" s="67">
        <f>IF(ISNUMBER('B. WasteTracking'!K219), 'B. WasteTracking'!K219*'B. WasteTracking'!$H219/100,0)</f>
        <v>0</v>
      </c>
      <c r="T193" s="67">
        <f>IF(ISNUMBER('B. WasteTracking'!H219), 'B. WasteTracking'!H219,0)</f>
        <v>0</v>
      </c>
      <c r="W193" s="9"/>
      <c r="X193" s="9"/>
      <c r="AX193" s="4">
        <v>181</v>
      </c>
      <c r="AY193" s="4" t="e">
        <f>IF(#REF!="", "0",#REF! *#REF!/100)</f>
        <v>#REF!</v>
      </c>
      <c r="AZ193" s="4" t="e">
        <f>IF(#REF!="", "0",#REF! *#REF!/100)</f>
        <v>#REF!</v>
      </c>
      <c r="BA193" s="4" t="e">
        <f>IF(#REF!="", "0",#REF! *#REF!/100)</f>
        <v>#REF!</v>
      </c>
      <c r="BB193" s="4" t="e">
        <f>IF(#REF!="", "0",#REF! *#REF!/100)</f>
        <v>#REF!</v>
      </c>
    </row>
    <row r="194" spans="15:54" x14ac:dyDescent="0.35">
      <c r="P194" s="14">
        <f>'B. WasteTracking'!G220</f>
        <v>0</v>
      </c>
      <c r="Q194" s="67">
        <f>IF(ISNUMBER('B. WasteTracking'!I220), IF('B. WasteTracking'!$I$38=Calculations!$O$6,'B. WasteTracking'!I220,'B. WasteTracking'!I220*'B. WasteTracking'!$H220/100),0)</f>
        <v>0</v>
      </c>
      <c r="R194" s="67">
        <f>IF(ISNUMBER('B. WasteTracking'!J220), IF('B. WasteTracking'!$J$38=Calculations!$O$6,'B. WasteTracking'!J220,'B. WasteTracking'!J220*'B. WasteTracking'!$H220/100),0)</f>
        <v>0</v>
      </c>
      <c r="S194" s="67">
        <f>IF(ISNUMBER('B. WasteTracking'!K220), 'B. WasteTracking'!K220*'B. WasteTracking'!$H220/100,0)</f>
        <v>0</v>
      </c>
      <c r="T194" s="67">
        <f>IF(ISNUMBER('B. WasteTracking'!H220), 'B. WasteTracking'!H220,0)</f>
        <v>0</v>
      </c>
      <c r="W194" s="9"/>
      <c r="X194" s="9"/>
      <c r="AX194" s="4">
        <v>182</v>
      </c>
      <c r="AY194" s="4" t="e">
        <f>IF(#REF!="", "0",#REF! *#REF!/100)</f>
        <v>#REF!</v>
      </c>
      <c r="AZ194" s="4" t="e">
        <f>IF(#REF!="", "0",#REF! *#REF!/100)</f>
        <v>#REF!</v>
      </c>
      <c r="BA194" s="4" t="e">
        <f>IF(#REF!="", "0",#REF! *#REF!/100)</f>
        <v>#REF!</v>
      </c>
      <c r="BB194" s="4" t="e">
        <f>IF(#REF!="", "0",#REF! *#REF!/100)</f>
        <v>#REF!</v>
      </c>
    </row>
    <row r="195" spans="15:54" x14ac:dyDescent="0.35">
      <c r="P195" s="14">
        <f>'B. WasteTracking'!G221</f>
        <v>0</v>
      </c>
      <c r="Q195" s="67">
        <f>IF(ISNUMBER('B. WasteTracking'!I221), IF('B. WasteTracking'!$I$38=Calculations!$O$6,'B. WasteTracking'!I221,'B. WasteTracking'!I221*'B. WasteTracking'!$H221/100),0)</f>
        <v>0</v>
      </c>
      <c r="R195" s="67">
        <f>IF(ISNUMBER('B. WasteTracking'!J221), IF('B. WasteTracking'!$J$38=Calculations!$O$6,'B. WasteTracking'!J221,'B. WasteTracking'!J221*'B. WasteTracking'!$H221/100),0)</f>
        <v>0</v>
      </c>
      <c r="S195" s="67">
        <f>IF(ISNUMBER('B. WasteTracking'!K221), 'B. WasteTracking'!K221*'B. WasteTracking'!$H221/100,0)</f>
        <v>0</v>
      </c>
      <c r="T195" s="67">
        <f>IF(ISNUMBER('B. WasteTracking'!H221), 'B. WasteTracking'!H221,0)</f>
        <v>0</v>
      </c>
      <c r="W195" s="9"/>
      <c r="X195" s="9"/>
      <c r="AX195" s="4">
        <v>183</v>
      </c>
      <c r="AY195" s="4" t="e">
        <f>IF(#REF!="", "0",#REF! *#REF!/100)</f>
        <v>#REF!</v>
      </c>
      <c r="AZ195" s="4" t="e">
        <f>IF(#REF!="", "0",#REF! *#REF!/100)</f>
        <v>#REF!</v>
      </c>
      <c r="BA195" s="4" t="e">
        <f>IF(#REF!="", "0",#REF! *#REF!/100)</f>
        <v>#REF!</v>
      </c>
      <c r="BB195" s="4" t="e">
        <f>IF(#REF!="", "0",#REF! *#REF!/100)</f>
        <v>#REF!</v>
      </c>
    </row>
    <row r="196" spans="15:54" x14ac:dyDescent="0.35">
      <c r="P196" s="14">
        <f>'B. WasteTracking'!G222</f>
        <v>0</v>
      </c>
      <c r="Q196" s="67">
        <f>IF(ISNUMBER('B. WasteTracking'!I222), IF('B. WasteTracking'!$I$38=Calculations!$O$6,'B. WasteTracking'!I222,'B. WasteTracking'!I222*'B. WasteTracking'!$H222/100),0)</f>
        <v>0</v>
      </c>
      <c r="R196" s="67">
        <f>IF(ISNUMBER('B. WasteTracking'!J222), IF('B. WasteTracking'!$J$38=Calculations!$O$6,'B. WasteTracking'!J222,'B. WasteTracking'!J222*'B. WasteTracking'!$H222/100),0)</f>
        <v>0</v>
      </c>
      <c r="S196" s="67">
        <f>IF(ISNUMBER('B. WasteTracking'!K222), 'B. WasteTracking'!K222*'B. WasteTracking'!$H222/100,0)</f>
        <v>0</v>
      </c>
      <c r="T196" s="67">
        <f>IF(ISNUMBER('B. WasteTracking'!H222), 'B. WasteTracking'!H222,0)</f>
        <v>0</v>
      </c>
      <c r="W196" s="9"/>
      <c r="X196" s="9"/>
      <c r="AX196" s="4">
        <v>184</v>
      </c>
      <c r="AY196" s="4" t="e">
        <f>IF(#REF!="", "0",#REF! *#REF!/100)</f>
        <v>#REF!</v>
      </c>
      <c r="AZ196" s="4" t="e">
        <f>IF(#REF!="", "0",#REF! *#REF!/100)</f>
        <v>#REF!</v>
      </c>
      <c r="BA196" s="4" t="e">
        <f>IF(#REF!="", "0",#REF! *#REF!/100)</f>
        <v>#REF!</v>
      </c>
      <c r="BB196" s="4" t="e">
        <f>IF(#REF!="", "0",#REF! *#REF!/100)</f>
        <v>#REF!</v>
      </c>
    </row>
    <row r="197" spans="15:54" x14ac:dyDescent="0.35">
      <c r="P197" s="14">
        <f>'B. WasteTracking'!G223</f>
        <v>0</v>
      </c>
      <c r="Q197" s="67">
        <f>IF(ISNUMBER('B. WasteTracking'!I223), IF('B. WasteTracking'!$I$38=Calculations!$O$6,'B. WasteTracking'!I223,'B. WasteTracking'!I223*'B. WasteTracking'!$H223/100),0)</f>
        <v>0</v>
      </c>
      <c r="R197" s="67">
        <f>IF(ISNUMBER('B. WasteTracking'!J223), IF('B. WasteTracking'!$J$38=Calculations!$O$6,'B. WasteTracking'!J223,'B. WasteTracking'!J223*'B. WasteTracking'!$H223/100),0)</f>
        <v>0</v>
      </c>
      <c r="S197" s="67">
        <f>IF(ISNUMBER('B. WasteTracking'!K223), 'B. WasteTracking'!K223*'B. WasteTracking'!$H223/100,0)</f>
        <v>0</v>
      </c>
      <c r="T197" s="67">
        <f>IF(ISNUMBER('B. WasteTracking'!H223), 'B. WasteTracking'!H223,0)</f>
        <v>0</v>
      </c>
      <c r="W197" s="9"/>
      <c r="X197" s="9"/>
      <c r="AX197" s="4">
        <v>185</v>
      </c>
      <c r="AY197" s="4" t="e">
        <f>IF(#REF!="", "0",#REF! *#REF!/100)</f>
        <v>#REF!</v>
      </c>
      <c r="AZ197" s="4" t="e">
        <f>IF(#REF!="", "0",#REF! *#REF!/100)</f>
        <v>#REF!</v>
      </c>
      <c r="BA197" s="4" t="e">
        <f>IF(#REF!="", "0",#REF! *#REF!/100)</f>
        <v>#REF!</v>
      </c>
      <c r="BB197" s="4" t="e">
        <f>IF(#REF!="", "0",#REF! *#REF!/100)</f>
        <v>#REF!</v>
      </c>
    </row>
    <row r="198" spans="15:54" x14ac:dyDescent="0.35">
      <c r="P198" s="14">
        <f>'B. WasteTracking'!G224</f>
        <v>0</v>
      </c>
      <c r="Q198" s="67">
        <f>IF(ISNUMBER('B. WasteTracking'!I224), IF('B. WasteTracking'!$I$38=Calculations!$O$6,'B. WasteTracking'!I224,'B. WasteTracking'!I224*'B. WasteTracking'!$H224/100),0)</f>
        <v>0</v>
      </c>
      <c r="R198" s="67">
        <f>IF(ISNUMBER('B. WasteTracking'!J224), IF('B. WasteTracking'!$J$38=Calculations!$O$6,'B. WasteTracking'!J224,'B. WasteTracking'!J224*'B. WasteTracking'!$H224/100),0)</f>
        <v>0</v>
      </c>
      <c r="S198" s="67">
        <f>IF(ISNUMBER('B. WasteTracking'!K224), 'B. WasteTracking'!K224*'B. WasteTracking'!$H224/100,0)</f>
        <v>0</v>
      </c>
      <c r="T198" s="67">
        <f>IF(ISNUMBER('B. WasteTracking'!H224), 'B. WasteTracking'!H224,0)</f>
        <v>0</v>
      </c>
      <c r="W198" s="9"/>
      <c r="X198" s="9"/>
      <c r="AX198" s="4">
        <v>186</v>
      </c>
      <c r="AY198" s="4" t="e">
        <f>IF(#REF!="", "0",#REF! *#REF!/100)</f>
        <v>#REF!</v>
      </c>
      <c r="AZ198" s="4" t="e">
        <f>IF(#REF!="", "0",#REF! *#REF!/100)</f>
        <v>#REF!</v>
      </c>
      <c r="BA198" s="4" t="e">
        <f>IF(#REF!="", "0",#REF! *#REF!/100)</f>
        <v>#REF!</v>
      </c>
      <c r="BB198" s="4" t="e">
        <f>IF(#REF!="", "0",#REF! *#REF!/100)</f>
        <v>#REF!</v>
      </c>
    </row>
    <row r="199" spans="15:54" x14ac:dyDescent="0.35">
      <c r="P199" s="14">
        <f>'B. WasteTracking'!G225</f>
        <v>0</v>
      </c>
      <c r="Q199" s="67">
        <f>IF(ISNUMBER('B. WasteTracking'!I225), IF('B. WasteTracking'!$I$38=Calculations!$O$6,'B. WasteTracking'!I225,'B. WasteTracking'!I225*'B. WasteTracking'!$H225/100),0)</f>
        <v>0</v>
      </c>
      <c r="R199" s="67">
        <f>IF(ISNUMBER('B. WasteTracking'!J225), IF('B. WasteTracking'!$J$38=Calculations!$O$6,'B. WasteTracking'!J225,'B. WasteTracking'!J225*'B. WasteTracking'!$H225/100),0)</f>
        <v>0</v>
      </c>
      <c r="S199" s="67">
        <f>IF(ISNUMBER('B. WasteTracking'!K225), 'B. WasteTracking'!K225*'B. WasteTracking'!$H225/100,0)</f>
        <v>0</v>
      </c>
      <c r="T199" s="67">
        <f>IF(ISNUMBER('B. WasteTracking'!H225), 'B. WasteTracking'!H225,0)</f>
        <v>0</v>
      </c>
      <c r="W199" s="9"/>
      <c r="X199" s="9"/>
      <c r="AX199" s="4">
        <v>187</v>
      </c>
      <c r="AY199" s="4" t="e">
        <f>IF(#REF!="", "0",#REF! *#REF!/100)</f>
        <v>#REF!</v>
      </c>
      <c r="AZ199" s="4" t="e">
        <f>IF(#REF!="", "0",#REF! *#REF!/100)</f>
        <v>#REF!</v>
      </c>
      <c r="BA199" s="4" t="e">
        <f>IF(#REF!="", "0",#REF! *#REF!/100)</f>
        <v>#REF!</v>
      </c>
      <c r="BB199" s="4" t="e">
        <f>IF(#REF!="", "0",#REF! *#REF!/100)</f>
        <v>#REF!</v>
      </c>
    </row>
    <row r="200" spans="15:54" x14ac:dyDescent="0.35">
      <c r="P200" s="14">
        <f>'B. WasteTracking'!G226</f>
        <v>0</v>
      </c>
      <c r="Q200" s="67">
        <f>IF(ISNUMBER('B. WasteTracking'!I226), IF('B. WasteTracking'!$I$38=Calculations!$O$6,'B. WasteTracking'!I226,'B. WasteTracking'!I226*'B. WasteTracking'!$H226/100),0)</f>
        <v>0</v>
      </c>
      <c r="R200" s="67">
        <f>IF(ISNUMBER('B. WasteTracking'!J226), IF('B. WasteTracking'!$J$38=Calculations!$O$6,'B. WasteTracking'!J226,'B. WasteTracking'!J226*'B. WasteTracking'!$H226/100),0)</f>
        <v>0</v>
      </c>
      <c r="S200" s="67">
        <f>IF(ISNUMBER('B. WasteTracking'!K226), 'B. WasteTracking'!K226*'B. WasteTracking'!$H226/100,0)</f>
        <v>0</v>
      </c>
      <c r="T200" s="67">
        <f>IF(ISNUMBER('B. WasteTracking'!H226), 'B. WasteTracking'!H226,0)</f>
        <v>0</v>
      </c>
      <c r="W200" s="9"/>
      <c r="X200" s="9"/>
      <c r="AX200" s="4">
        <v>188</v>
      </c>
      <c r="AY200" s="4" t="e">
        <f>IF(#REF!="", "0",#REF! *#REF!/100)</f>
        <v>#REF!</v>
      </c>
      <c r="AZ200" s="4" t="e">
        <f>IF(#REF!="", "0",#REF! *#REF!/100)</f>
        <v>#REF!</v>
      </c>
      <c r="BA200" s="4" t="e">
        <f>IF(#REF!="", "0",#REF! *#REF!/100)</f>
        <v>#REF!</v>
      </c>
      <c r="BB200" s="4" t="e">
        <f>IF(#REF!="", "0",#REF! *#REF!/100)</f>
        <v>#REF!</v>
      </c>
    </row>
    <row r="201" spans="15:54" x14ac:dyDescent="0.35">
      <c r="P201" s="14">
        <f>'B. WasteTracking'!G227</f>
        <v>0</v>
      </c>
      <c r="Q201" s="67">
        <f>IF(ISNUMBER('B. WasteTracking'!I227), IF('B. WasteTracking'!$I$38=Calculations!$O$6,'B. WasteTracking'!I227,'B. WasteTracking'!I227*'B. WasteTracking'!$H227/100),0)</f>
        <v>0</v>
      </c>
      <c r="R201" s="67">
        <f>IF(ISNUMBER('B. WasteTracking'!J227), IF('B. WasteTracking'!$J$38=Calculations!$O$6,'B. WasteTracking'!J227,'B. WasteTracking'!J227*'B. WasteTracking'!$H227/100),0)</f>
        <v>0</v>
      </c>
      <c r="S201" s="67">
        <f>IF(ISNUMBER('B. WasteTracking'!K227), 'B. WasteTracking'!K227*'B. WasteTracking'!$H227/100,0)</f>
        <v>0</v>
      </c>
      <c r="T201" s="67">
        <f>IF(ISNUMBER('B. WasteTracking'!H227), 'B. WasteTracking'!H227,0)</f>
        <v>0</v>
      </c>
      <c r="W201" s="9"/>
      <c r="X201" s="9"/>
      <c r="AX201" s="4">
        <v>189</v>
      </c>
      <c r="AY201" s="4" t="e">
        <f>IF(#REF!="", "0",#REF! *#REF!/100)</f>
        <v>#REF!</v>
      </c>
      <c r="AZ201" s="4" t="e">
        <f>IF(#REF!="", "0",#REF! *#REF!/100)</f>
        <v>#REF!</v>
      </c>
      <c r="BA201" s="4" t="e">
        <f>IF(#REF!="", "0",#REF! *#REF!/100)</f>
        <v>#REF!</v>
      </c>
      <c r="BB201" s="4" t="e">
        <f>IF(#REF!="", "0",#REF! *#REF!/100)</f>
        <v>#REF!</v>
      </c>
    </row>
    <row r="202" spans="15:54" x14ac:dyDescent="0.35">
      <c r="P202" s="14">
        <f>'B. WasteTracking'!G228</f>
        <v>0</v>
      </c>
      <c r="Q202" s="67">
        <f>IF(ISNUMBER('B. WasteTracking'!I228), IF('B. WasteTracking'!$I$38=Calculations!$O$6,'B. WasteTracking'!I228,'B. WasteTracking'!I228*'B. WasteTracking'!$H228/100),0)</f>
        <v>0</v>
      </c>
      <c r="R202" s="67">
        <f>IF(ISNUMBER('B. WasteTracking'!J228), IF('B. WasteTracking'!$J$38=Calculations!$O$6,'B. WasteTracking'!J228,'B. WasteTracking'!J228*'B. WasteTracking'!$H228/100),0)</f>
        <v>0</v>
      </c>
      <c r="S202" s="67">
        <f>IF(ISNUMBER('B. WasteTracking'!K228), 'B. WasteTracking'!K228*'B. WasteTracking'!$H228/100,0)</f>
        <v>0</v>
      </c>
      <c r="T202" s="67">
        <f>IF(ISNUMBER('B. WasteTracking'!H228), 'B. WasteTracking'!H228,0)</f>
        <v>0</v>
      </c>
      <c r="W202" s="9"/>
      <c r="X202" s="9"/>
      <c r="AX202" s="4">
        <v>190</v>
      </c>
      <c r="AY202" s="4" t="e">
        <f>IF(#REF!="", "0",#REF! *#REF!/100)</f>
        <v>#REF!</v>
      </c>
      <c r="AZ202" s="4" t="e">
        <f>IF(#REF!="", "0",#REF! *#REF!/100)</f>
        <v>#REF!</v>
      </c>
      <c r="BA202" s="4" t="e">
        <f>IF(#REF!="", "0",#REF! *#REF!/100)</f>
        <v>#REF!</v>
      </c>
      <c r="BB202" s="4" t="e">
        <f>IF(#REF!="", "0",#REF! *#REF!/100)</f>
        <v>#REF!</v>
      </c>
    </row>
    <row r="203" spans="15:54" x14ac:dyDescent="0.35">
      <c r="P203" s="14">
        <f>'B. WasteTracking'!G229</f>
        <v>0</v>
      </c>
      <c r="Q203" s="67">
        <f>IF(ISNUMBER('B. WasteTracking'!I229), IF('B. WasteTracking'!$I$38=Calculations!$O$6,'B. WasteTracking'!I229,'B. WasteTracking'!I229*'B. WasteTracking'!$H229/100),0)</f>
        <v>0</v>
      </c>
      <c r="R203" s="67">
        <f>IF(ISNUMBER('B. WasteTracking'!J229), IF('B. WasteTracking'!$J$38=Calculations!$O$6,'B. WasteTracking'!J229,'B. WasteTracking'!J229*'B. WasteTracking'!$H229/100),0)</f>
        <v>0</v>
      </c>
      <c r="S203" s="67">
        <f>IF(ISNUMBER('B. WasteTracking'!K229), 'B. WasteTracking'!K229*'B. WasteTracking'!$H229/100,0)</f>
        <v>0</v>
      </c>
      <c r="T203" s="67">
        <f>IF(ISNUMBER('B. WasteTracking'!H229), 'B. WasteTracking'!H229,0)</f>
        <v>0</v>
      </c>
      <c r="W203" s="9"/>
      <c r="X203" s="9"/>
      <c r="AX203" s="4">
        <v>191</v>
      </c>
      <c r="AY203" s="4" t="e">
        <f>IF(#REF!="", "0",#REF! *#REF!/100)</f>
        <v>#REF!</v>
      </c>
      <c r="AZ203" s="4" t="e">
        <f>IF(#REF!="", "0",#REF! *#REF!/100)</f>
        <v>#REF!</v>
      </c>
      <c r="BA203" s="4" t="e">
        <f>IF(#REF!="", "0",#REF! *#REF!/100)</f>
        <v>#REF!</v>
      </c>
      <c r="BB203" s="4" t="e">
        <f>IF(#REF!="", "0",#REF! *#REF!/100)</f>
        <v>#REF!</v>
      </c>
    </row>
    <row r="204" spans="15:54" x14ac:dyDescent="0.35">
      <c r="P204" s="14">
        <f>'B. WasteTracking'!G230</f>
        <v>0</v>
      </c>
      <c r="Q204" s="67">
        <f>IF(ISNUMBER('B. WasteTracking'!I230), IF('B. WasteTracking'!$I$38=Calculations!$O$6,'B. WasteTracking'!I230,'B. WasteTracking'!I230*'B. WasteTracking'!$H230/100),0)</f>
        <v>0</v>
      </c>
      <c r="R204" s="67">
        <f>IF(ISNUMBER('B. WasteTracking'!J230), IF('B. WasteTracking'!$J$38=Calculations!$O$6,'B. WasteTracking'!J230,'B. WasteTracking'!J230*'B. WasteTracking'!$H230/100),0)</f>
        <v>0</v>
      </c>
      <c r="S204" s="67">
        <f>IF(ISNUMBER('B. WasteTracking'!K230), 'B. WasteTracking'!K230*'B. WasteTracking'!$H230/100,0)</f>
        <v>0</v>
      </c>
      <c r="T204" s="67">
        <f>IF(ISNUMBER('B. WasteTracking'!H230), 'B. WasteTracking'!H230,0)</f>
        <v>0</v>
      </c>
      <c r="W204" s="9"/>
      <c r="X204" s="9"/>
      <c r="AX204" s="4">
        <v>192</v>
      </c>
      <c r="AY204" s="4" t="e">
        <f>IF(#REF!="", "0",#REF! *#REF!/100)</f>
        <v>#REF!</v>
      </c>
      <c r="AZ204" s="4" t="e">
        <f>IF(#REF!="", "0",#REF! *#REF!/100)</f>
        <v>#REF!</v>
      </c>
      <c r="BA204" s="4" t="e">
        <f>IF(#REF!="", "0",#REF! *#REF!/100)</f>
        <v>#REF!</v>
      </c>
      <c r="BB204" s="4" t="e">
        <f>IF(#REF!="", "0",#REF! *#REF!/100)</f>
        <v>#REF!</v>
      </c>
    </row>
    <row r="205" spans="15:54" x14ac:dyDescent="0.35">
      <c r="P205" s="14">
        <f>'B. WasteTracking'!G231</f>
        <v>0</v>
      </c>
      <c r="Q205" s="67">
        <f>IF(ISNUMBER('B. WasteTracking'!I231), IF('B. WasteTracking'!$I$38=Calculations!$O$6,'B. WasteTracking'!I231,'B. WasteTracking'!I231*'B. WasteTracking'!$H231/100),0)</f>
        <v>0</v>
      </c>
      <c r="R205" s="67">
        <f>IF(ISNUMBER('B. WasteTracking'!J231), IF('B. WasteTracking'!$J$38=Calculations!$O$6,'B. WasteTracking'!J231,'B. WasteTracking'!J231*'B. WasteTracking'!$H231/100),0)</f>
        <v>0</v>
      </c>
      <c r="S205" s="67">
        <f>IF(ISNUMBER('B. WasteTracking'!K231), 'B. WasteTracking'!K231*'B. WasteTracking'!$H231/100,0)</f>
        <v>0</v>
      </c>
      <c r="T205" s="67">
        <f>IF(ISNUMBER('B. WasteTracking'!H231), 'B. WasteTracking'!H231,0)</f>
        <v>0</v>
      </c>
      <c r="W205" s="9"/>
      <c r="X205" s="9"/>
      <c r="AX205" s="4">
        <v>193</v>
      </c>
      <c r="AY205" s="4" t="e">
        <f>IF(#REF!="", "0",#REF! *#REF!/100)</f>
        <v>#REF!</v>
      </c>
      <c r="AZ205" s="4" t="e">
        <f>IF(#REF!="", "0",#REF! *#REF!/100)</f>
        <v>#REF!</v>
      </c>
      <c r="BA205" s="4" t="e">
        <f>IF(#REF!="", "0",#REF! *#REF!/100)</f>
        <v>#REF!</v>
      </c>
      <c r="BB205" s="4" t="e">
        <f>IF(#REF!="", "0",#REF! *#REF!/100)</f>
        <v>#REF!</v>
      </c>
    </row>
    <row r="206" spans="15:54" x14ac:dyDescent="0.35">
      <c r="P206" s="14">
        <f>'B. WasteTracking'!G232</f>
        <v>0</v>
      </c>
      <c r="Q206" s="67">
        <f>IF(ISNUMBER('B. WasteTracking'!I232), IF('B. WasteTracking'!$I$38=Calculations!$O$6,'B. WasteTracking'!I232,'B. WasteTracking'!I232*'B. WasteTracking'!$H232/100),0)</f>
        <v>0</v>
      </c>
      <c r="R206" s="67">
        <f>IF(ISNUMBER('B. WasteTracking'!J232), IF('B. WasteTracking'!$J$38=Calculations!$O$6,'B. WasteTracking'!J232,'B. WasteTracking'!J232*'B. WasteTracking'!$H232/100),0)</f>
        <v>0</v>
      </c>
      <c r="S206" s="67">
        <f>IF(ISNUMBER('B. WasteTracking'!K232), 'B. WasteTracking'!K232*'B. WasteTracking'!$H232/100,0)</f>
        <v>0</v>
      </c>
      <c r="T206" s="67">
        <f>IF(ISNUMBER('B. WasteTracking'!H232), 'B. WasteTracking'!H232,0)</f>
        <v>0</v>
      </c>
      <c r="W206" s="9"/>
      <c r="X206" s="9"/>
      <c r="AX206" s="4">
        <v>194</v>
      </c>
      <c r="AY206" s="4" t="e">
        <f>IF(#REF!="", "0",#REF! *#REF!/100)</f>
        <v>#REF!</v>
      </c>
      <c r="AZ206" s="4" t="e">
        <f>IF(#REF!="", "0",#REF! *#REF!/100)</f>
        <v>#REF!</v>
      </c>
      <c r="BA206" s="4" t="e">
        <f>IF(#REF!="", "0",#REF! *#REF!/100)</f>
        <v>#REF!</v>
      </c>
      <c r="BB206" s="4" t="e">
        <f>IF(#REF!="", "0",#REF! *#REF!/100)</f>
        <v>#REF!</v>
      </c>
    </row>
    <row r="207" spans="15:54" x14ac:dyDescent="0.35">
      <c r="O207" s="4"/>
      <c r="P207" s="14">
        <f>'B. WasteTracking'!G233</f>
        <v>0</v>
      </c>
      <c r="Q207" s="67">
        <f>IF(ISNUMBER('B. WasteTracking'!I233), IF('B. WasteTracking'!$I$38=Calculations!$O$6,'B. WasteTracking'!I233,'B. WasteTracking'!I233*'B. WasteTracking'!$H233/100),0)</f>
        <v>0</v>
      </c>
      <c r="R207" s="67">
        <f>IF(ISNUMBER('B. WasteTracking'!J233), IF('B. WasteTracking'!$J$38=Calculations!$O$6,'B. WasteTracking'!J233,'B. WasteTracking'!J233*'B. WasteTracking'!$H233/100),0)</f>
        <v>0</v>
      </c>
      <c r="S207" s="67">
        <f>IF(ISNUMBER('B. WasteTracking'!K233), 'B. WasteTracking'!K233*'B. WasteTracking'!$H233/100,0)</f>
        <v>0</v>
      </c>
      <c r="T207" s="67">
        <f>IF(ISNUMBER('B. WasteTracking'!H233), 'B. WasteTracking'!H233,0)</f>
        <v>0</v>
      </c>
      <c r="W207" s="9"/>
      <c r="X207" s="9"/>
      <c r="AX207" s="4">
        <v>195</v>
      </c>
      <c r="AY207" s="4" t="e">
        <f>IF(#REF!="", "0",#REF! *#REF!/100)</f>
        <v>#REF!</v>
      </c>
      <c r="AZ207" s="4" t="e">
        <f>IF(#REF!="", "0",#REF! *#REF!/100)</f>
        <v>#REF!</v>
      </c>
      <c r="BA207" s="4" t="e">
        <f>IF(#REF!="", "0",#REF! *#REF!/100)</f>
        <v>#REF!</v>
      </c>
      <c r="BB207" s="4" t="e">
        <f>IF(#REF!="", "0",#REF! *#REF!/100)</f>
        <v>#REF!</v>
      </c>
    </row>
    <row r="208" spans="15:54" x14ac:dyDescent="0.35">
      <c r="O208" s="4"/>
      <c r="P208" s="14" t="str">
        <f>'B. WasteTracking'!G234</f>
        <v>Type of  Materials</v>
      </c>
      <c r="Q208" s="67">
        <f>IF(ISNUMBER('B. WasteTracking'!I234), IF('B. WasteTracking'!$I$38=Calculations!$O$6,'B. WasteTracking'!I234,'B. WasteTracking'!I234*'B. WasteTracking'!$H234/100),0)</f>
        <v>0</v>
      </c>
      <c r="R208" s="67">
        <f>IF(ISNUMBER('B. WasteTracking'!J234), IF('B. WasteTracking'!$J$38=Calculations!$O$6,'B. WasteTracking'!J234,'B. WasteTracking'!J234*'B. WasteTracking'!$H234/100),0)</f>
        <v>0</v>
      </c>
      <c r="S208" s="67">
        <f>IF(ISNUMBER('B. WasteTracking'!K234), 'B. WasteTracking'!K234*'B. WasteTracking'!$H234/100,0)</f>
        <v>0</v>
      </c>
      <c r="T208" s="67">
        <f>IF(ISNUMBER('B. WasteTracking'!H234), 'B. WasteTracking'!H234,0)</f>
        <v>0</v>
      </c>
      <c r="W208" s="9"/>
      <c r="X208" s="9"/>
      <c r="AX208" s="4">
        <v>196</v>
      </c>
      <c r="AY208" s="4" t="e">
        <f>IF(#REF!="", "0",#REF! *#REF!/100)</f>
        <v>#REF!</v>
      </c>
      <c r="AZ208" s="4" t="e">
        <f>IF(#REF!="", "0",#REF! *#REF!/100)</f>
        <v>#REF!</v>
      </c>
      <c r="BA208" s="4" t="e">
        <f>IF(#REF!="", "0",#REF! *#REF!/100)</f>
        <v>#REF!</v>
      </c>
      <c r="BB208" s="4" t="e">
        <f>IF(#REF!="", "0",#REF! *#REF!/100)</f>
        <v>#REF!</v>
      </c>
    </row>
    <row r="209" spans="15:54" x14ac:dyDescent="0.35">
      <c r="O209" s="4"/>
      <c r="P209" s="14">
        <f>'B. WasteTracking'!G235</f>
        <v>0</v>
      </c>
      <c r="Q209" s="67">
        <f>IF(ISNUMBER('B. WasteTracking'!I235), IF('B. WasteTracking'!$I$38=Calculations!$O$6,'B. WasteTracking'!I235,'B. WasteTracking'!I235*'B. WasteTracking'!$H235/100),0)</f>
        <v>0</v>
      </c>
      <c r="R209" s="67">
        <f>IF(ISNUMBER('B. WasteTracking'!J235), IF('B. WasteTracking'!$J$38=Calculations!$O$6,'B. WasteTracking'!J235,'B. WasteTracking'!J235*'B. WasteTracking'!$H235/100),0)</f>
        <v>0</v>
      </c>
      <c r="S209" s="67">
        <f>IF(ISNUMBER('B. WasteTracking'!K235), 'B. WasteTracking'!K235*'B. WasteTracking'!$H235/100,0)</f>
        <v>0</v>
      </c>
      <c r="T209" s="67">
        <f>IF(ISNUMBER('B. WasteTracking'!H235), 'B. WasteTracking'!H235,0)</f>
        <v>0</v>
      </c>
      <c r="W209" s="9"/>
      <c r="X209" s="9"/>
      <c r="AX209" s="4">
        <v>197</v>
      </c>
      <c r="AY209" s="4" t="e">
        <f>IF(#REF!="", "0",#REF! *#REF!/100)</f>
        <v>#REF!</v>
      </c>
      <c r="AZ209" s="4" t="e">
        <f>IF(#REF!="", "0",#REF! *#REF!/100)</f>
        <v>#REF!</v>
      </c>
      <c r="BA209" s="4" t="e">
        <f>IF(#REF!="", "0",#REF! *#REF!/100)</f>
        <v>#REF!</v>
      </c>
      <c r="BB209" s="4" t="e">
        <f>IF(#REF!="", "0",#REF! *#REF!/100)</f>
        <v>#REF!</v>
      </c>
    </row>
    <row r="210" spans="15:54" x14ac:dyDescent="0.35">
      <c r="O210" s="4"/>
      <c r="P210" s="14" t="str">
        <f>'B. WasteTracking'!G236</f>
        <v>(Select from drop down list)</v>
      </c>
      <c r="Q210" s="67">
        <f>IF(ISNUMBER('B. WasteTracking'!I236), IF('B. WasteTracking'!$I$38=Calculations!$O$6,'B. WasteTracking'!I236,'B. WasteTracking'!I236*'B. WasteTracking'!$H236/100),0)</f>
        <v>0</v>
      </c>
      <c r="R210" s="67">
        <f>IF(ISNUMBER('B. WasteTracking'!J236), IF('B. WasteTracking'!$J$38=Calculations!$O$6,'B. WasteTracking'!J236,'B. WasteTracking'!J236*'B. WasteTracking'!$H236/100),0)</f>
        <v>0</v>
      </c>
      <c r="S210" s="67">
        <f>IF(ISNUMBER('B. WasteTracking'!K236), 'B. WasteTracking'!K236*'B. WasteTracking'!$H236/100,0)</f>
        <v>0</v>
      </c>
      <c r="T210" s="67">
        <f>IF(ISNUMBER('B. WasteTracking'!H236), 'B. WasteTracking'!H236,0)</f>
        <v>0</v>
      </c>
      <c r="W210" s="9"/>
      <c r="X210" s="9"/>
      <c r="AX210" s="4">
        <v>198</v>
      </c>
      <c r="AY210" s="4" t="e">
        <f>IF(#REF!="", "0",#REF! *#REF!/100)</f>
        <v>#REF!</v>
      </c>
      <c r="AZ210" s="4" t="e">
        <f>IF(#REF!="", "0",#REF! *#REF!/100)</f>
        <v>#REF!</v>
      </c>
      <c r="BA210" s="4" t="e">
        <f>IF(#REF!="", "0",#REF! *#REF!/100)</f>
        <v>#REF!</v>
      </c>
      <c r="BB210" s="4" t="e">
        <f>IF(#REF!="", "0",#REF! *#REF!/100)</f>
        <v>#REF!</v>
      </c>
    </row>
    <row r="211" spans="15:54" x14ac:dyDescent="0.35">
      <c r="P211" s="14">
        <f>'B. WasteTracking'!G237</f>
        <v>0</v>
      </c>
      <c r="Q211" s="67">
        <f>IF(ISNUMBER('B. WasteTracking'!I237), IF('B. WasteTracking'!$I$38=Calculations!$O$6,'B. WasteTracking'!I237,'B. WasteTracking'!I237*'B. WasteTracking'!$H237/100),0)</f>
        <v>0</v>
      </c>
      <c r="R211" s="67">
        <f>IF(ISNUMBER('B. WasteTracking'!J237), IF('B. WasteTracking'!$J$38=Calculations!$O$6,'B. WasteTracking'!J237,'B. WasteTracking'!J237*'B. WasteTracking'!$H237/100),0)</f>
        <v>0</v>
      </c>
      <c r="S211" s="67">
        <f>IF(ISNUMBER('B. WasteTracking'!K237), 'B. WasteTracking'!K237*'B. WasteTracking'!$H237/100,0)</f>
        <v>0</v>
      </c>
      <c r="T211" s="67">
        <f>IF(ISNUMBER('B. WasteTracking'!H237), 'B. WasteTracking'!H237,0)</f>
        <v>0</v>
      </c>
      <c r="W211" s="9"/>
      <c r="X211" s="9"/>
      <c r="AX211" s="4">
        <v>199</v>
      </c>
      <c r="AY211" s="4" t="e">
        <f>IF(#REF!="", "0",#REF! *#REF!/100)</f>
        <v>#REF!</v>
      </c>
      <c r="AZ211" s="4" t="e">
        <f>IF(#REF!="", "0",#REF! *#REF!/100)</f>
        <v>#REF!</v>
      </c>
      <c r="BA211" s="4" t="e">
        <f>IF(#REF!="", "0",#REF! *#REF!/100)</f>
        <v>#REF!</v>
      </c>
      <c r="BB211" s="4" t="e">
        <f>IF(#REF!="", "0",#REF! *#REF!/100)</f>
        <v>#REF!</v>
      </c>
    </row>
    <row r="212" spans="15:54" x14ac:dyDescent="0.35">
      <c r="P212" s="14">
        <f>'B. WasteTracking'!G238</f>
        <v>0</v>
      </c>
      <c r="Q212" s="67">
        <f>IF(ISNUMBER('B. WasteTracking'!I238), IF('B. WasteTracking'!$I$38=Calculations!$O$6,'B. WasteTracking'!I238,'B. WasteTracking'!I238*'B. WasteTracking'!$H238/100),0)</f>
        <v>0</v>
      </c>
      <c r="R212" s="67">
        <f>IF(ISNUMBER('B. WasteTracking'!J238), IF('B. WasteTracking'!$J$38=Calculations!$O$6,'B. WasteTracking'!J238,'B. WasteTracking'!J238*'B. WasteTracking'!$H238/100),0)</f>
        <v>0</v>
      </c>
      <c r="S212" s="67">
        <f>IF(ISNUMBER('B. WasteTracking'!K238), 'B. WasteTracking'!K238*'B. WasteTracking'!$H238/100,0)</f>
        <v>0</v>
      </c>
      <c r="T212" s="67">
        <f>IF(ISNUMBER('B. WasteTracking'!H238), 'B. WasteTracking'!H238,0)</f>
        <v>0</v>
      </c>
      <c r="W212" s="9"/>
      <c r="X212" s="9"/>
      <c r="AX212" s="4">
        <v>200</v>
      </c>
      <c r="AY212" s="4" t="e">
        <f>IF(#REF!="", "0",#REF! *#REF!/100)</f>
        <v>#REF!</v>
      </c>
      <c r="AZ212" s="4" t="e">
        <f>IF(#REF!="", "0",#REF! *#REF!/100)</f>
        <v>#REF!</v>
      </c>
      <c r="BA212" s="4" t="e">
        <f>IF(#REF!="", "0",#REF! *#REF!/100)</f>
        <v>#REF!</v>
      </c>
      <c r="BB212" s="4" t="e">
        <f>IF(#REF!="", "0",#REF! *#REF!/100)</f>
        <v>#REF!</v>
      </c>
    </row>
    <row r="213" spans="15:54" x14ac:dyDescent="0.35">
      <c r="P213" s="14">
        <f>'B. WasteTracking'!G239</f>
        <v>0</v>
      </c>
      <c r="Q213" s="67">
        <f>IF(ISNUMBER('B. WasteTracking'!I239), IF('B. WasteTracking'!$I$38=Calculations!$O$6,'B. WasteTracking'!I239,'B. WasteTracking'!I239*'B. WasteTracking'!$H239/100),0)</f>
        <v>0</v>
      </c>
      <c r="R213" s="67">
        <f>IF(ISNUMBER('B. WasteTracking'!J239), IF('B. WasteTracking'!$J$38=Calculations!$O$6,'B. WasteTracking'!J239,'B. WasteTracking'!J239*'B. WasteTracking'!$H239/100),0)</f>
        <v>0</v>
      </c>
      <c r="S213" s="67">
        <f>IF(ISNUMBER('B. WasteTracking'!K239), 'B. WasteTracking'!K239*'B. WasteTracking'!$H239/100,0)</f>
        <v>0</v>
      </c>
      <c r="T213" s="67">
        <f>IF(ISNUMBER('B. WasteTracking'!H239), 'B. WasteTracking'!H239,0)</f>
        <v>0</v>
      </c>
      <c r="W213" s="9"/>
      <c r="X213" s="9"/>
      <c r="AX213" s="4">
        <v>201</v>
      </c>
      <c r="AY213" s="4" t="e">
        <f>IF(#REF!="", "0",#REF! *#REF!/100)</f>
        <v>#REF!</v>
      </c>
      <c r="AZ213" s="4" t="e">
        <f>IF(#REF!="", "0",#REF! *#REF!/100)</f>
        <v>#REF!</v>
      </c>
      <c r="BA213" s="4" t="e">
        <f>IF(#REF!="", "0",#REF! *#REF!/100)</f>
        <v>#REF!</v>
      </c>
      <c r="BB213" s="4" t="e">
        <f>IF(#REF!="", "0",#REF! *#REF!/100)</f>
        <v>#REF!</v>
      </c>
    </row>
    <row r="214" spans="15:54" x14ac:dyDescent="0.35">
      <c r="P214" s="14">
        <f>'B. WasteTracking'!G240</f>
        <v>0</v>
      </c>
      <c r="Q214" s="67">
        <f>IF(ISNUMBER('B. WasteTracking'!I240), IF('B. WasteTracking'!$I$38=Calculations!$O$6,'B. WasteTracking'!I240,'B. WasteTracking'!I240*'B. WasteTracking'!$H240/100),0)</f>
        <v>0</v>
      </c>
      <c r="R214" s="67">
        <f>IF(ISNUMBER('B. WasteTracking'!J240), IF('B. WasteTracking'!$J$38=Calculations!$O$6,'B. WasteTracking'!J240,'B. WasteTracking'!J240*'B. WasteTracking'!$H240/100),0)</f>
        <v>0</v>
      </c>
      <c r="S214" s="67">
        <f>IF(ISNUMBER('B. WasteTracking'!K240), 'B. WasteTracking'!K240*'B. WasteTracking'!$H240/100,0)</f>
        <v>0</v>
      </c>
      <c r="T214" s="67">
        <f>IF(ISNUMBER('B. WasteTracking'!H240), 'B. WasteTracking'!H240,0)</f>
        <v>0</v>
      </c>
      <c r="W214" s="9"/>
      <c r="X214" s="9"/>
      <c r="AX214" s="4">
        <v>202</v>
      </c>
      <c r="AY214" s="4" t="e">
        <f>IF(#REF!="", "0",#REF! *#REF!/100)</f>
        <v>#REF!</v>
      </c>
      <c r="AZ214" s="4" t="e">
        <f>IF(#REF!="", "0",#REF! *#REF!/100)</f>
        <v>#REF!</v>
      </c>
      <c r="BA214" s="4" t="e">
        <f>IF(#REF!="", "0",#REF! *#REF!/100)</f>
        <v>#REF!</v>
      </c>
      <c r="BB214" s="4" t="e">
        <f>IF(#REF!="", "0",#REF! *#REF!/100)</f>
        <v>#REF!</v>
      </c>
    </row>
    <row r="215" spans="15:54" x14ac:dyDescent="0.35">
      <c r="P215" s="14">
        <f>'B. WasteTracking'!G241</f>
        <v>0</v>
      </c>
      <c r="Q215" s="67">
        <f>IF(ISNUMBER('B. WasteTracking'!I241), IF('B. WasteTracking'!$I$38=Calculations!$O$6,'B. WasteTracking'!I241,'B. WasteTracking'!I241*'B. WasteTracking'!$H241/100),0)</f>
        <v>0</v>
      </c>
      <c r="R215" s="67">
        <f>IF(ISNUMBER('B. WasteTracking'!J241), IF('B. WasteTracking'!$J$38=Calculations!$O$6,'B. WasteTracking'!J241,'B. WasteTracking'!J241*'B. WasteTracking'!$H241/100),0)</f>
        <v>0</v>
      </c>
      <c r="S215" s="67">
        <f>IF(ISNUMBER('B. WasteTracking'!K241), 'B. WasteTracking'!K241*'B. WasteTracking'!$H241/100,0)</f>
        <v>0</v>
      </c>
      <c r="T215" s="67">
        <f>IF(ISNUMBER('B. WasteTracking'!H241), 'B. WasteTracking'!H241,0)</f>
        <v>0</v>
      </c>
      <c r="W215" s="9"/>
      <c r="X215" s="9"/>
      <c r="AX215" s="4">
        <v>203</v>
      </c>
      <c r="AY215" s="4" t="e">
        <f>IF(#REF!="", "0",#REF! *#REF!/100)</f>
        <v>#REF!</v>
      </c>
      <c r="AZ215" s="4" t="e">
        <f>IF(#REF!="", "0",#REF! *#REF!/100)</f>
        <v>#REF!</v>
      </c>
      <c r="BA215" s="4" t="e">
        <f>IF(#REF!="", "0",#REF! *#REF!/100)</f>
        <v>#REF!</v>
      </c>
      <c r="BB215" s="4" t="e">
        <f>IF(#REF!="", "0",#REF! *#REF!/100)</f>
        <v>#REF!</v>
      </c>
    </row>
    <row r="216" spans="15:54" x14ac:dyDescent="0.35">
      <c r="P216" s="14">
        <f>'B. WasteTracking'!G242</f>
        <v>0</v>
      </c>
      <c r="Q216" s="67">
        <f>IF(ISNUMBER('B. WasteTracking'!I242), IF('B. WasteTracking'!$I$38=Calculations!$O$6,'B. WasteTracking'!I242,'B. WasteTracking'!I242*'B. WasteTracking'!$H242/100),0)</f>
        <v>0</v>
      </c>
      <c r="R216" s="67">
        <f>IF(ISNUMBER('B. WasteTracking'!J242), IF('B. WasteTracking'!$J$38=Calculations!$O$6,'B. WasteTracking'!J242,'B. WasteTracking'!J242*'B. WasteTracking'!$H242/100),0)</f>
        <v>0</v>
      </c>
      <c r="S216" s="67">
        <f>IF(ISNUMBER('B. WasteTracking'!K242), 'B. WasteTracking'!K242*'B. WasteTracking'!$H242/100,0)</f>
        <v>0</v>
      </c>
      <c r="T216" s="67">
        <f>IF(ISNUMBER('B. WasteTracking'!H242), 'B. WasteTracking'!H242,0)</f>
        <v>0</v>
      </c>
      <c r="W216" s="9"/>
      <c r="X216" s="9"/>
      <c r="AX216" s="4">
        <v>204</v>
      </c>
      <c r="AY216" s="4" t="e">
        <f>IF(#REF!="", "0",#REF! *#REF!/100)</f>
        <v>#REF!</v>
      </c>
      <c r="AZ216" s="4" t="e">
        <f>IF(#REF!="", "0",#REF! *#REF!/100)</f>
        <v>#REF!</v>
      </c>
      <c r="BA216" s="4" t="e">
        <f>IF(#REF!="", "0",#REF! *#REF!/100)</f>
        <v>#REF!</v>
      </c>
      <c r="BB216" s="4" t="e">
        <f>IF(#REF!="", "0",#REF! *#REF!/100)</f>
        <v>#REF!</v>
      </c>
    </row>
    <row r="217" spans="15:54" x14ac:dyDescent="0.35">
      <c r="P217" s="14">
        <f>'B. WasteTracking'!G243</f>
        <v>0</v>
      </c>
      <c r="Q217" s="67">
        <f>IF(ISNUMBER('B. WasteTracking'!I243), IF('B. WasteTracking'!$I$38=Calculations!$O$6,'B. WasteTracking'!I243,'B. WasteTracking'!I243*'B. WasteTracking'!$H243/100),0)</f>
        <v>0</v>
      </c>
      <c r="R217" s="67">
        <f>IF(ISNUMBER('B. WasteTracking'!J243), IF('B. WasteTracking'!$J$38=Calculations!$O$6,'B. WasteTracking'!J243,'B. WasteTracking'!J243*'B. WasteTracking'!$H243/100),0)</f>
        <v>0</v>
      </c>
      <c r="S217" s="67">
        <f>IF(ISNUMBER('B. WasteTracking'!K243), 'B. WasteTracking'!K243*'B. WasteTracking'!$H243/100,0)</f>
        <v>0</v>
      </c>
      <c r="T217" s="67">
        <f>IF(ISNUMBER('B. WasteTracking'!H243), 'B. WasteTracking'!H243,0)</f>
        <v>0</v>
      </c>
      <c r="W217" s="9"/>
      <c r="X217" s="9"/>
      <c r="AX217" s="4">
        <v>205</v>
      </c>
      <c r="AY217" s="4" t="e">
        <f>IF(#REF!="", "0",#REF! *#REF!/100)</f>
        <v>#REF!</v>
      </c>
      <c r="AZ217" s="4" t="e">
        <f>IF(#REF!="", "0",#REF! *#REF!/100)</f>
        <v>#REF!</v>
      </c>
      <c r="BA217" s="4" t="e">
        <f>IF(#REF!="", "0",#REF! *#REF!/100)</f>
        <v>#REF!</v>
      </c>
      <c r="BB217" s="4" t="e">
        <f>IF(#REF!="", "0",#REF! *#REF!/100)</f>
        <v>#REF!</v>
      </c>
    </row>
    <row r="218" spans="15:54" x14ac:dyDescent="0.35">
      <c r="P218" s="14">
        <f>'B. WasteTracking'!G244</f>
        <v>0</v>
      </c>
      <c r="Q218" s="67">
        <f>IF(ISNUMBER('B. WasteTracking'!I244), IF('B. WasteTracking'!$I$38=Calculations!$O$6,'B. WasteTracking'!I244,'B. WasteTracking'!I244*'B. WasteTracking'!$H244/100),0)</f>
        <v>0</v>
      </c>
      <c r="R218" s="67">
        <f>IF(ISNUMBER('B. WasteTracking'!J244), IF('B. WasteTracking'!$J$38=Calculations!$O$6,'B. WasteTracking'!J244,'B. WasteTracking'!J244*'B. WasteTracking'!$H244/100),0)</f>
        <v>0</v>
      </c>
      <c r="S218" s="67">
        <f>IF(ISNUMBER('B. WasteTracking'!K244), 'B. WasteTracking'!K244*'B. WasteTracking'!$H244/100,0)</f>
        <v>0</v>
      </c>
      <c r="T218" s="67">
        <f>IF(ISNUMBER('B. WasteTracking'!H244), 'B. WasteTracking'!H244,0)</f>
        <v>0</v>
      </c>
      <c r="W218" s="9"/>
      <c r="X218" s="9"/>
      <c r="AX218" s="4">
        <v>206</v>
      </c>
      <c r="AY218" s="4" t="e">
        <f>IF(#REF!="", "0",#REF! *#REF!/100)</f>
        <v>#REF!</v>
      </c>
      <c r="AZ218" s="4" t="e">
        <f>IF(#REF!="", "0",#REF! *#REF!/100)</f>
        <v>#REF!</v>
      </c>
      <c r="BA218" s="4" t="e">
        <f>IF(#REF!="", "0",#REF! *#REF!/100)</f>
        <v>#REF!</v>
      </c>
      <c r="BB218" s="4" t="e">
        <f>IF(#REF!="", "0",#REF! *#REF!/100)</f>
        <v>#REF!</v>
      </c>
    </row>
    <row r="219" spans="15:54" x14ac:dyDescent="0.35">
      <c r="P219" s="14">
        <f>'B. WasteTracking'!G245</f>
        <v>0</v>
      </c>
      <c r="Q219" s="67">
        <f>IF(ISNUMBER('B. WasteTracking'!I245), IF('B. WasteTracking'!$I$38=Calculations!$O$6,'B. WasteTracking'!I245,'B. WasteTracking'!I245*'B. WasteTracking'!$H245/100),0)</f>
        <v>0</v>
      </c>
      <c r="R219" s="67">
        <f>IF(ISNUMBER('B. WasteTracking'!J245), IF('B. WasteTracking'!$J$38=Calculations!$O$6,'B. WasteTracking'!J245,'B. WasteTracking'!J245*'B. WasteTracking'!$H245/100),0)</f>
        <v>0</v>
      </c>
      <c r="S219" s="67">
        <f>IF(ISNUMBER('B. WasteTracking'!K245), 'B. WasteTracking'!K245*'B. WasteTracking'!$H245/100,0)</f>
        <v>0</v>
      </c>
      <c r="T219" s="67">
        <f>IF(ISNUMBER('B. WasteTracking'!H245), 'B. WasteTracking'!H245,0)</f>
        <v>0</v>
      </c>
      <c r="W219" s="9"/>
      <c r="X219" s="9"/>
      <c r="AX219" s="4">
        <v>207</v>
      </c>
      <c r="AY219" s="4" t="e">
        <f>IF(#REF!="", "0",#REF! *#REF!/100)</f>
        <v>#REF!</v>
      </c>
      <c r="AZ219" s="4" t="e">
        <f>IF(#REF!="", "0",#REF! *#REF!/100)</f>
        <v>#REF!</v>
      </c>
      <c r="BA219" s="4" t="e">
        <f>IF(#REF!="", "0",#REF! *#REF!/100)</f>
        <v>#REF!</v>
      </c>
      <c r="BB219" s="4" t="e">
        <f>IF(#REF!="", "0",#REF! *#REF!/100)</f>
        <v>#REF!</v>
      </c>
    </row>
    <row r="220" spans="15:54" x14ac:dyDescent="0.35">
      <c r="P220" s="14">
        <f>'B. WasteTracking'!G246</f>
        <v>0</v>
      </c>
      <c r="Q220" s="67">
        <f>IF(ISNUMBER('B. WasteTracking'!I246), IF('B. WasteTracking'!$I$38=Calculations!$O$6,'B. WasteTracking'!I246,'B. WasteTracking'!I246*'B. WasteTracking'!$H246/100),0)</f>
        <v>0</v>
      </c>
      <c r="R220" s="67">
        <f>IF(ISNUMBER('B. WasteTracking'!J246), IF('B. WasteTracking'!$J$38=Calculations!$O$6,'B. WasteTracking'!J246,'B. WasteTracking'!J246*'B. WasteTracking'!$H246/100),0)</f>
        <v>0</v>
      </c>
      <c r="S220" s="67">
        <f>IF(ISNUMBER('B. WasteTracking'!K246), 'B. WasteTracking'!K246*'B. WasteTracking'!$H246/100,0)</f>
        <v>0</v>
      </c>
      <c r="T220" s="67">
        <f>IF(ISNUMBER('B. WasteTracking'!H246), 'B. WasteTracking'!H246,0)</f>
        <v>0</v>
      </c>
      <c r="W220" s="9"/>
      <c r="X220" s="9"/>
      <c r="AX220" s="4">
        <v>208</v>
      </c>
      <c r="AY220" s="4" t="e">
        <f>IF(#REF!="", "0",#REF! *#REF!/100)</f>
        <v>#REF!</v>
      </c>
      <c r="AZ220" s="4" t="e">
        <f>IF(#REF!="", "0",#REF! *#REF!/100)</f>
        <v>#REF!</v>
      </c>
      <c r="BA220" s="4" t="e">
        <f>IF(#REF!="", "0",#REF! *#REF!/100)</f>
        <v>#REF!</v>
      </c>
      <c r="BB220" s="4" t="e">
        <f>IF(#REF!="", "0",#REF! *#REF!/100)</f>
        <v>#REF!</v>
      </c>
    </row>
    <row r="221" spans="15:54" x14ac:dyDescent="0.35">
      <c r="P221" s="14">
        <f>'B. WasteTracking'!G247</f>
        <v>0</v>
      </c>
      <c r="Q221" s="67">
        <f>IF(ISNUMBER('B. WasteTracking'!I247), IF('B. WasteTracking'!$I$38=Calculations!$O$6,'B. WasteTracking'!I247,'B. WasteTracking'!I247*'B. WasteTracking'!$H247/100),0)</f>
        <v>0</v>
      </c>
      <c r="R221" s="67">
        <f>IF(ISNUMBER('B. WasteTracking'!J247), IF('B. WasteTracking'!$J$38=Calculations!$O$6,'B. WasteTracking'!J247,'B. WasteTracking'!J247*'B. WasteTracking'!$H247/100),0)</f>
        <v>0</v>
      </c>
      <c r="S221" s="67">
        <f>IF(ISNUMBER('B. WasteTracking'!K247), 'B. WasteTracking'!K247*'B. WasteTracking'!$H247/100,0)</f>
        <v>0</v>
      </c>
      <c r="T221" s="67">
        <f>IF(ISNUMBER('B. WasteTracking'!H247), 'B. WasteTracking'!H247,0)</f>
        <v>0</v>
      </c>
      <c r="W221" s="9"/>
      <c r="X221" s="9"/>
      <c r="AX221" s="4">
        <v>209</v>
      </c>
      <c r="AY221" s="4" t="e">
        <f>IF(#REF!="", "0",#REF! *#REF!/100)</f>
        <v>#REF!</v>
      </c>
      <c r="AZ221" s="4" t="e">
        <f>IF(#REF!="", "0",#REF! *#REF!/100)</f>
        <v>#REF!</v>
      </c>
      <c r="BA221" s="4" t="e">
        <f>IF(#REF!="", "0",#REF! *#REF!/100)</f>
        <v>#REF!</v>
      </c>
      <c r="BB221" s="4" t="e">
        <f>IF(#REF!="", "0",#REF! *#REF!/100)</f>
        <v>#REF!</v>
      </c>
    </row>
    <row r="222" spans="15:54" x14ac:dyDescent="0.35">
      <c r="P222" s="14">
        <f>'B. WasteTracking'!G248</f>
        <v>0</v>
      </c>
      <c r="Q222" s="67">
        <f>IF(ISNUMBER('B. WasteTracking'!I248), IF('B. WasteTracking'!$I$38=Calculations!$O$6,'B. WasteTracking'!I248,'B. WasteTracking'!I248*'B. WasteTracking'!$H248/100),0)</f>
        <v>0</v>
      </c>
      <c r="R222" s="67">
        <f>IF(ISNUMBER('B. WasteTracking'!J248), IF('B. WasteTracking'!$J$38=Calculations!$O$6,'B. WasteTracking'!J248,'B. WasteTracking'!J248*'B. WasteTracking'!$H248/100),0)</f>
        <v>0</v>
      </c>
      <c r="S222" s="67">
        <f>IF(ISNUMBER('B. WasteTracking'!K248), 'B. WasteTracking'!K248*'B. WasteTracking'!$H248/100,0)</f>
        <v>0</v>
      </c>
      <c r="T222" s="67">
        <f>IF(ISNUMBER('B. WasteTracking'!H248), 'B. WasteTracking'!H248,0)</f>
        <v>0</v>
      </c>
      <c r="W222" s="9"/>
      <c r="X222" s="9"/>
      <c r="AX222" s="4">
        <v>210</v>
      </c>
      <c r="AY222" s="4" t="e">
        <f>IF(#REF!="", "0",#REF! *#REF!/100)</f>
        <v>#REF!</v>
      </c>
      <c r="AZ222" s="4" t="e">
        <f>IF(#REF!="", "0",#REF! *#REF!/100)</f>
        <v>#REF!</v>
      </c>
      <c r="BA222" s="4" t="e">
        <f>IF(#REF!="", "0",#REF! *#REF!/100)</f>
        <v>#REF!</v>
      </c>
      <c r="BB222" s="4" t="e">
        <f>IF(#REF!="", "0",#REF! *#REF!/100)</f>
        <v>#REF!</v>
      </c>
    </row>
    <row r="223" spans="15:54" x14ac:dyDescent="0.35">
      <c r="P223" s="14">
        <f>'B. WasteTracking'!G249</f>
        <v>0</v>
      </c>
      <c r="Q223" s="67">
        <f>IF(ISNUMBER('B. WasteTracking'!I249), IF('B. WasteTracking'!$I$38=Calculations!$O$6,'B. WasteTracking'!I249,'B. WasteTracking'!I249*'B. WasteTracking'!$H249/100),0)</f>
        <v>0</v>
      </c>
      <c r="R223" s="67">
        <f>IF(ISNUMBER('B. WasteTracking'!J249), IF('B. WasteTracking'!$J$38=Calculations!$O$6,'B. WasteTracking'!J249,'B. WasteTracking'!J249*'B. WasteTracking'!$H249/100),0)</f>
        <v>0</v>
      </c>
      <c r="S223" s="67">
        <f>IF(ISNUMBER('B. WasteTracking'!K249), 'B. WasteTracking'!K249*'B. WasteTracking'!$H249/100,0)</f>
        <v>0</v>
      </c>
      <c r="T223" s="67">
        <f>IF(ISNUMBER('B. WasteTracking'!H249), 'B. WasteTracking'!H249,0)</f>
        <v>0</v>
      </c>
      <c r="W223" s="9"/>
      <c r="X223" s="9"/>
      <c r="AX223" s="4">
        <v>211</v>
      </c>
      <c r="AY223" s="4" t="e">
        <f>IF(#REF!="", "0",#REF! *#REF!/100)</f>
        <v>#REF!</v>
      </c>
      <c r="AZ223" s="4" t="e">
        <f>IF(#REF!="", "0",#REF! *#REF!/100)</f>
        <v>#REF!</v>
      </c>
      <c r="BA223" s="4" t="e">
        <f>IF(#REF!="", "0",#REF! *#REF!/100)</f>
        <v>#REF!</v>
      </c>
      <c r="BB223" s="4" t="e">
        <f>IF(#REF!="", "0",#REF! *#REF!/100)</f>
        <v>#REF!</v>
      </c>
    </row>
    <row r="224" spans="15:54" x14ac:dyDescent="0.35">
      <c r="P224" s="14">
        <f>'B. WasteTracking'!G250</f>
        <v>0</v>
      </c>
      <c r="Q224" s="67">
        <f>IF(ISNUMBER('B. WasteTracking'!I250), IF('B. WasteTracking'!$I$38=Calculations!$O$6,'B. WasteTracking'!I250,'B. WasteTracking'!I250*'B. WasteTracking'!$H250/100),0)</f>
        <v>0</v>
      </c>
      <c r="R224" s="67">
        <f>IF(ISNUMBER('B. WasteTracking'!J250), IF('B. WasteTracking'!$J$38=Calculations!$O$6,'B. WasteTracking'!J250,'B. WasteTracking'!J250*'B. WasteTracking'!$H250/100),0)</f>
        <v>0</v>
      </c>
      <c r="S224" s="67">
        <f>IF(ISNUMBER('B. WasteTracking'!K250), 'B. WasteTracking'!K250*'B. WasteTracking'!$H250/100,0)</f>
        <v>0</v>
      </c>
      <c r="T224" s="67">
        <f>IF(ISNUMBER('B. WasteTracking'!H250), 'B. WasteTracking'!H250,0)</f>
        <v>0</v>
      </c>
      <c r="W224" s="9"/>
      <c r="X224" s="9"/>
      <c r="AX224" s="4">
        <v>212</v>
      </c>
      <c r="AY224" s="4" t="e">
        <f>IF(#REF!="", "0",#REF! *#REF!/100)</f>
        <v>#REF!</v>
      </c>
      <c r="AZ224" s="4" t="e">
        <f>IF(#REF!="", "0",#REF! *#REF!/100)</f>
        <v>#REF!</v>
      </c>
      <c r="BA224" s="4" t="e">
        <f>IF(#REF!="", "0",#REF! *#REF!/100)</f>
        <v>#REF!</v>
      </c>
      <c r="BB224" s="4" t="e">
        <f>IF(#REF!="", "0",#REF! *#REF!/100)</f>
        <v>#REF!</v>
      </c>
    </row>
    <row r="225" spans="16:54" x14ac:dyDescent="0.35">
      <c r="P225" s="14">
        <f>'B. WasteTracking'!G251</f>
        <v>0</v>
      </c>
      <c r="Q225" s="67">
        <f>IF(ISNUMBER('B. WasteTracking'!I251), IF('B. WasteTracking'!$I$38=Calculations!$O$6,'B. WasteTracking'!I251,'B. WasteTracking'!I251*'B. WasteTracking'!$H251/100),0)</f>
        <v>0</v>
      </c>
      <c r="R225" s="67">
        <f>IF(ISNUMBER('B. WasteTracking'!J251), IF('B. WasteTracking'!$J$38=Calculations!$O$6,'B. WasteTracking'!J251,'B. WasteTracking'!J251*'B. WasteTracking'!$H251/100),0)</f>
        <v>0</v>
      </c>
      <c r="S225" s="67">
        <f>IF(ISNUMBER('B. WasteTracking'!K251), 'B. WasteTracking'!K251*'B. WasteTracking'!$H251/100,0)</f>
        <v>0</v>
      </c>
      <c r="T225" s="67">
        <f>IF(ISNUMBER('B. WasteTracking'!H251), 'B. WasteTracking'!H251,0)</f>
        <v>0</v>
      </c>
      <c r="W225" s="9"/>
      <c r="X225" s="9"/>
      <c r="AX225" s="4">
        <v>213</v>
      </c>
      <c r="AY225" s="4" t="e">
        <f>IF(#REF!="", "0",#REF! *#REF!/100)</f>
        <v>#REF!</v>
      </c>
      <c r="AZ225" s="4" t="e">
        <f>IF(#REF!="", "0",#REF! *#REF!/100)</f>
        <v>#REF!</v>
      </c>
      <c r="BA225" s="4" t="e">
        <f>IF(#REF!="", "0",#REF! *#REF!/100)</f>
        <v>#REF!</v>
      </c>
      <c r="BB225" s="4" t="e">
        <f>IF(#REF!="", "0",#REF! *#REF!/100)</f>
        <v>#REF!</v>
      </c>
    </row>
    <row r="226" spans="16:54" x14ac:dyDescent="0.35">
      <c r="P226" s="14">
        <f>'B. WasteTracking'!G252</f>
        <v>0</v>
      </c>
      <c r="Q226" s="67">
        <f>IF(ISNUMBER('B. WasteTracking'!I252), IF('B. WasteTracking'!$I$38=Calculations!$O$6,'B. WasteTracking'!I252,'B. WasteTracking'!I252*'B. WasteTracking'!$H252/100),0)</f>
        <v>0</v>
      </c>
      <c r="R226" s="67">
        <f>IF(ISNUMBER('B. WasteTracking'!J252), IF('B. WasteTracking'!$J$38=Calculations!$O$6,'B. WasteTracking'!J252,'B. WasteTracking'!J252*'B. WasteTracking'!$H252/100),0)</f>
        <v>0</v>
      </c>
      <c r="S226" s="67">
        <f>IF(ISNUMBER('B. WasteTracking'!K252), 'B. WasteTracking'!K252*'B. WasteTracking'!$H252/100,0)</f>
        <v>0</v>
      </c>
      <c r="T226" s="67">
        <f>IF(ISNUMBER('B. WasteTracking'!H252), 'B. WasteTracking'!H252,0)</f>
        <v>0</v>
      </c>
      <c r="W226" s="9"/>
      <c r="X226" s="9"/>
      <c r="AX226" s="4">
        <v>214</v>
      </c>
      <c r="AY226" s="4" t="e">
        <f>IF(#REF!="", "0",#REF! *#REF!/100)</f>
        <v>#REF!</v>
      </c>
      <c r="AZ226" s="4" t="e">
        <f>IF(#REF!="", "0",#REF! *#REF!/100)</f>
        <v>#REF!</v>
      </c>
      <c r="BA226" s="4" t="e">
        <f>IF(#REF!="", "0",#REF! *#REF!/100)</f>
        <v>#REF!</v>
      </c>
      <c r="BB226" s="4" t="e">
        <f>IF(#REF!="", "0",#REF! *#REF!/100)</f>
        <v>#REF!</v>
      </c>
    </row>
    <row r="227" spans="16:54" x14ac:dyDescent="0.35">
      <c r="P227" s="14">
        <f>'B. WasteTracking'!G253</f>
        <v>0</v>
      </c>
      <c r="Q227" s="67">
        <f>IF(ISNUMBER('B. WasteTracking'!I253), IF('B. WasteTracking'!$I$38=Calculations!$O$6,'B. WasteTracking'!I253,'B. WasteTracking'!I253*'B. WasteTracking'!$H253/100),0)</f>
        <v>0</v>
      </c>
      <c r="R227" s="67">
        <f>IF(ISNUMBER('B. WasteTracking'!J253), IF('B. WasteTracking'!$J$38=Calculations!$O$6,'B. WasteTracking'!J253,'B. WasteTracking'!J253*'B. WasteTracking'!$H253/100),0)</f>
        <v>0</v>
      </c>
      <c r="S227" s="67">
        <f>IF(ISNUMBER('B. WasteTracking'!K253), 'B. WasteTracking'!K253*'B. WasteTracking'!$H253/100,0)</f>
        <v>0</v>
      </c>
      <c r="T227" s="67">
        <f>IF(ISNUMBER('B. WasteTracking'!H253), 'B. WasteTracking'!H253,0)</f>
        <v>0</v>
      </c>
      <c r="W227" s="9"/>
      <c r="X227" s="9"/>
      <c r="AX227" s="4">
        <v>215</v>
      </c>
      <c r="AY227" s="4" t="e">
        <f>IF(#REF!="", "0",#REF! *#REF!/100)</f>
        <v>#REF!</v>
      </c>
      <c r="AZ227" s="4" t="e">
        <f>IF(#REF!="", "0",#REF! *#REF!/100)</f>
        <v>#REF!</v>
      </c>
      <c r="BA227" s="4" t="e">
        <f>IF(#REF!="", "0",#REF! *#REF!/100)</f>
        <v>#REF!</v>
      </c>
      <c r="BB227" s="4" t="e">
        <f>IF(#REF!="", "0",#REF! *#REF!/100)</f>
        <v>#REF!</v>
      </c>
    </row>
    <row r="228" spans="16:54" x14ac:dyDescent="0.35">
      <c r="P228" s="14">
        <f>'B. WasteTracking'!G254</f>
        <v>0</v>
      </c>
      <c r="Q228" s="67">
        <f>IF(ISNUMBER('B. WasteTracking'!I254), IF('B. WasteTracking'!$I$38=Calculations!$O$6,'B. WasteTracking'!I254,'B. WasteTracking'!I254*'B. WasteTracking'!$H254/100),0)</f>
        <v>0</v>
      </c>
      <c r="R228" s="67">
        <f>IF(ISNUMBER('B. WasteTracking'!J254), IF('B. WasteTracking'!$J$38=Calculations!$O$6,'B. WasteTracking'!J254,'B. WasteTracking'!J254*'B. WasteTracking'!$H254/100),0)</f>
        <v>0</v>
      </c>
      <c r="S228" s="67">
        <f>IF(ISNUMBER('B. WasteTracking'!K254), 'B. WasteTracking'!K254*'B. WasteTracking'!$H254/100,0)</f>
        <v>0</v>
      </c>
      <c r="T228" s="67">
        <f>IF(ISNUMBER('B. WasteTracking'!H254), 'B. WasteTracking'!H254,0)</f>
        <v>0</v>
      </c>
      <c r="W228" s="9"/>
      <c r="X228" s="9"/>
      <c r="AX228" s="4">
        <v>216</v>
      </c>
      <c r="AY228" s="4" t="e">
        <f>IF(#REF!="", "0",#REF! *#REF!/100)</f>
        <v>#REF!</v>
      </c>
      <c r="AZ228" s="4" t="e">
        <f>IF(#REF!="", "0",#REF! *#REF!/100)</f>
        <v>#REF!</v>
      </c>
      <c r="BA228" s="4" t="e">
        <f>IF(#REF!="", "0",#REF! *#REF!/100)</f>
        <v>#REF!</v>
      </c>
      <c r="BB228" s="4" t="e">
        <f>IF(#REF!="", "0",#REF! *#REF!/100)</f>
        <v>#REF!</v>
      </c>
    </row>
    <row r="229" spans="16:54" x14ac:dyDescent="0.35">
      <c r="P229" s="14">
        <f>'B. WasteTracking'!G255</f>
        <v>0</v>
      </c>
      <c r="Q229" s="67">
        <f>IF(ISNUMBER('B. WasteTracking'!I255), IF('B. WasteTracking'!$I$38=Calculations!$O$6,'B. WasteTracking'!I255,'B. WasteTracking'!I255*'B. WasteTracking'!$H255/100),0)</f>
        <v>0</v>
      </c>
      <c r="R229" s="67">
        <f>IF(ISNUMBER('B. WasteTracking'!J255), IF('B. WasteTracking'!$J$38=Calculations!$O$6,'B. WasteTracking'!J255,'B. WasteTracking'!J255*'B. WasteTracking'!$H255/100),0)</f>
        <v>0</v>
      </c>
      <c r="S229" s="67">
        <f>IF(ISNUMBER('B. WasteTracking'!K255), 'B. WasteTracking'!K255*'B. WasteTracking'!$H255/100,0)</f>
        <v>0</v>
      </c>
      <c r="T229" s="67">
        <f>IF(ISNUMBER('B. WasteTracking'!H255), 'B. WasteTracking'!H255,0)</f>
        <v>0</v>
      </c>
      <c r="W229" s="9"/>
      <c r="X229" s="9"/>
      <c r="AX229" s="4">
        <v>217</v>
      </c>
      <c r="AY229" s="4" t="e">
        <f>IF(#REF!="", "0",#REF! *#REF!/100)</f>
        <v>#REF!</v>
      </c>
      <c r="AZ229" s="4" t="e">
        <f>IF(#REF!="", "0",#REF! *#REF!/100)</f>
        <v>#REF!</v>
      </c>
      <c r="BA229" s="4" t="e">
        <f>IF(#REF!="", "0",#REF! *#REF!/100)</f>
        <v>#REF!</v>
      </c>
      <c r="BB229" s="4" t="e">
        <f>IF(#REF!="", "0",#REF! *#REF!/100)</f>
        <v>#REF!</v>
      </c>
    </row>
    <row r="230" spans="16:54" x14ac:dyDescent="0.35">
      <c r="P230" s="14">
        <f>'B. WasteTracking'!G256</f>
        <v>0</v>
      </c>
      <c r="Q230" s="67">
        <f>IF(ISNUMBER('B. WasteTracking'!I256), IF('B. WasteTracking'!$I$38=Calculations!$O$6,'B. WasteTracking'!I256,'B. WasteTracking'!I256*'B. WasteTracking'!$H256/100),0)</f>
        <v>0</v>
      </c>
      <c r="R230" s="67">
        <f>IF(ISNUMBER('B. WasteTracking'!J256), IF('B. WasteTracking'!$J$38=Calculations!$O$6,'B. WasteTracking'!J256,'B. WasteTracking'!J256*'B. WasteTracking'!$H256/100),0)</f>
        <v>0</v>
      </c>
      <c r="S230" s="67">
        <f>IF(ISNUMBER('B. WasteTracking'!K256), 'B. WasteTracking'!K256*'B. WasteTracking'!$H256/100,0)</f>
        <v>0</v>
      </c>
      <c r="T230" s="67">
        <f>IF(ISNUMBER('B. WasteTracking'!H256), 'B. WasteTracking'!H256,0)</f>
        <v>0</v>
      </c>
      <c r="W230" s="9"/>
      <c r="X230" s="9"/>
      <c r="AX230" s="4">
        <v>218</v>
      </c>
      <c r="AY230" s="4" t="e">
        <f>IF(#REF!="", "0",#REF! *#REF!/100)</f>
        <v>#REF!</v>
      </c>
      <c r="AZ230" s="4" t="e">
        <f>IF(#REF!="", "0",#REF! *#REF!/100)</f>
        <v>#REF!</v>
      </c>
      <c r="BA230" s="4" t="e">
        <f>IF(#REF!="", "0",#REF! *#REF!/100)</f>
        <v>#REF!</v>
      </c>
      <c r="BB230" s="4" t="e">
        <f>IF(#REF!="", "0",#REF! *#REF!/100)</f>
        <v>#REF!</v>
      </c>
    </row>
    <row r="231" spans="16:54" x14ac:dyDescent="0.35">
      <c r="P231" s="14">
        <f>'B. WasteTracking'!G257</f>
        <v>0</v>
      </c>
      <c r="Q231" s="67">
        <f>IF(ISNUMBER('B. WasteTracking'!I257), IF('B. WasteTracking'!$I$38=Calculations!$O$6,'B. WasteTracking'!I257,'B. WasteTracking'!I257*'B. WasteTracking'!$H257/100),0)</f>
        <v>0</v>
      </c>
      <c r="R231" s="67">
        <f>IF(ISNUMBER('B. WasteTracking'!J257), IF('B. WasteTracking'!$J$38=Calculations!$O$6,'B. WasteTracking'!J257,'B. WasteTracking'!J257*'B. WasteTracking'!$H257/100),0)</f>
        <v>0</v>
      </c>
      <c r="S231" s="67">
        <f>IF(ISNUMBER('B. WasteTracking'!K257), 'B. WasteTracking'!K257*'B. WasteTracking'!$H257/100,0)</f>
        <v>0</v>
      </c>
      <c r="T231" s="67">
        <f>IF(ISNUMBER('B. WasteTracking'!H257), 'B. WasteTracking'!H257,0)</f>
        <v>0</v>
      </c>
      <c r="W231" s="9"/>
      <c r="X231" s="9"/>
      <c r="AX231" s="4">
        <v>219</v>
      </c>
      <c r="AY231" s="4" t="e">
        <f>IF(#REF!="", "0",#REF! *#REF!/100)</f>
        <v>#REF!</v>
      </c>
      <c r="AZ231" s="4" t="e">
        <f>IF(#REF!="", "0",#REF! *#REF!/100)</f>
        <v>#REF!</v>
      </c>
      <c r="BA231" s="4" t="e">
        <f>IF(#REF!="", "0",#REF! *#REF!/100)</f>
        <v>#REF!</v>
      </c>
      <c r="BB231" s="4" t="e">
        <f>IF(#REF!="", "0",#REF! *#REF!/100)</f>
        <v>#REF!</v>
      </c>
    </row>
    <row r="232" spans="16:54" x14ac:dyDescent="0.35">
      <c r="P232" s="14">
        <f>'B. WasteTracking'!G258</f>
        <v>0</v>
      </c>
      <c r="Q232" s="67">
        <f>IF(ISNUMBER('B. WasteTracking'!I258), IF('B. WasteTracking'!$I$38=Calculations!$O$6,'B. WasteTracking'!I258,'B. WasteTracking'!I258*'B. WasteTracking'!$H258/100),0)</f>
        <v>0</v>
      </c>
      <c r="R232" s="67">
        <f>IF(ISNUMBER('B. WasteTracking'!J258), IF('B. WasteTracking'!$J$38=Calculations!$O$6,'B. WasteTracking'!J258,'B. WasteTracking'!J258*'B. WasteTracking'!$H258/100),0)</f>
        <v>0</v>
      </c>
      <c r="S232" s="67">
        <f>IF(ISNUMBER('B. WasteTracking'!K258), 'B. WasteTracking'!K258*'B. WasteTracking'!$H258/100,0)</f>
        <v>0</v>
      </c>
      <c r="T232" s="67">
        <f>IF(ISNUMBER('B. WasteTracking'!H258), 'B. WasteTracking'!H258,0)</f>
        <v>0</v>
      </c>
      <c r="W232" s="9"/>
      <c r="X232" s="9"/>
      <c r="AX232" s="4">
        <v>220</v>
      </c>
      <c r="AY232" s="4" t="e">
        <f>IF(#REF!="", "0",#REF! *#REF!/100)</f>
        <v>#REF!</v>
      </c>
      <c r="AZ232" s="4" t="e">
        <f>IF(#REF!="", "0",#REF! *#REF!/100)</f>
        <v>#REF!</v>
      </c>
      <c r="BA232" s="4" t="e">
        <f>IF(#REF!="", "0",#REF! *#REF!/100)</f>
        <v>#REF!</v>
      </c>
      <c r="BB232" s="4" t="e">
        <f>IF(#REF!="", "0",#REF! *#REF!/100)</f>
        <v>#REF!</v>
      </c>
    </row>
    <row r="233" spans="16:54" x14ac:dyDescent="0.35">
      <c r="P233" s="14">
        <f>'B. WasteTracking'!G259</f>
        <v>0</v>
      </c>
      <c r="Q233" s="67">
        <f>IF(ISNUMBER('B. WasteTracking'!I259), IF('B. WasteTracking'!$I$38=Calculations!$O$6,'B. WasteTracking'!I259,'B. WasteTracking'!I259*'B. WasteTracking'!$H259/100),0)</f>
        <v>0</v>
      </c>
      <c r="R233" s="67">
        <f>IF(ISNUMBER('B. WasteTracking'!J259), IF('B. WasteTracking'!$J$38=Calculations!$O$6,'B. WasteTracking'!J259,'B. WasteTracking'!J259*'B. WasteTracking'!$H259/100),0)</f>
        <v>0</v>
      </c>
      <c r="S233" s="67">
        <f>IF(ISNUMBER('B. WasteTracking'!K259), 'B. WasteTracking'!K259*'B. WasteTracking'!$H259/100,0)</f>
        <v>0</v>
      </c>
      <c r="T233" s="67">
        <f>IF(ISNUMBER('B. WasteTracking'!H259), 'B. WasteTracking'!H259,0)</f>
        <v>0</v>
      </c>
      <c r="W233" s="9"/>
      <c r="X233" s="9"/>
      <c r="AX233" s="4">
        <v>221</v>
      </c>
      <c r="AY233" s="4" t="e">
        <f>IF(#REF!="", "0",#REF! *#REF!/100)</f>
        <v>#REF!</v>
      </c>
      <c r="AZ233" s="4" t="e">
        <f>IF(#REF!="", "0",#REF! *#REF!/100)</f>
        <v>#REF!</v>
      </c>
      <c r="BA233" s="4" t="e">
        <f>IF(#REF!="", "0",#REF! *#REF!/100)</f>
        <v>#REF!</v>
      </c>
      <c r="BB233" s="4" t="e">
        <f>IF(#REF!="", "0",#REF! *#REF!/100)</f>
        <v>#REF!</v>
      </c>
    </row>
    <row r="234" spans="16:54" x14ac:dyDescent="0.35">
      <c r="P234" s="14">
        <f>'B. WasteTracking'!G260</f>
        <v>0</v>
      </c>
      <c r="Q234" s="67">
        <f>IF(ISNUMBER('B. WasteTracking'!I260), IF('B. WasteTracking'!$I$38=Calculations!$O$6,'B. WasteTracking'!I260,'B. WasteTracking'!I260*'B. WasteTracking'!$H260/100),0)</f>
        <v>0</v>
      </c>
      <c r="R234" s="67">
        <f>IF(ISNUMBER('B. WasteTracking'!J260), IF('B. WasteTracking'!$J$38=Calculations!$O$6,'B. WasteTracking'!J260,'B. WasteTracking'!J260*'B. WasteTracking'!$H260/100),0)</f>
        <v>0</v>
      </c>
      <c r="S234" s="67">
        <f>IF(ISNUMBER('B. WasteTracking'!K260), 'B. WasteTracking'!K260*'B. WasteTracking'!$H260/100,0)</f>
        <v>0</v>
      </c>
      <c r="T234" s="67">
        <f>IF(ISNUMBER('B. WasteTracking'!H260), 'B. WasteTracking'!H260,0)</f>
        <v>0</v>
      </c>
      <c r="W234" s="9"/>
      <c r="X234" s="9"/>
      <c r="AX234" s="4">
        <v>222</v>
      </c>
      <c r="AY234" s="4" t="e">
        <f>IF(#REF!="", "0",#REF! *#REF!/100)</f>
        <v>#REF!</v>
      </c>
      <c r="AZ234" s="4" t="e">
        <f>IF(#REF!="", "0",#REF! *#REF!/100)</f>
        <v>#REF!</v>
      </c>
      <c r="BA234" s="4" t="e">
        <f>IF(#REF!="", "0",#REF! *#REF!/100)</f>
        <v>#REF!</v>
      </c>
      <c r="BB234" s="4" t="e">
        <f>IF(#REF!="", "0",#REF! *#REF!/100)</f>
        <v>#REF!</v>
      </c>
    </row>
    <row r="235" spans="16:54" x14ac:dyDescent="0.35">
      <c r="P235" s="14">
        <f>'B. WasteTracking'!G261</f>
        <v>0</v>
      </c>
      <c r="Q235" s="67">
        <f>IF(ISNUMBER('B. WasteTracking'!I261), IF('B. WasteTracking'!$I$38=Calculations!$O$6,'B. WasteTracking'!I261,'B. WasteTracking'!I261*'B. WasteTracking'!$H261/100),0)</f>
        <v>0</v>
      </c>
      <c r="R235" s="67">
        <f>IF(ISNUMBER('B. WasteTracking'!J261), IF('B. WasteTracking'!$J$38=Calculations!$O$6,'B. WasteTracking'!J261,'B. WasteTracking'!J261*'B. WasteTracking'!$H261/100),0)</f>
        <v>0</v>
      </c>
      <c r="S235" s="67">
        <f>IF(ISNUMBER('B. WasteTracking'!K261), 'B. WasteTracking'!K261*'B. WasteTracking'!$H261/100,0)</f>
        <v>0</v>
      </c>
      <c r="T235" s="67">
        <f>IF(ISNUMBER('B. WasteTracking'!H261), 'B. WasteTracking'!H261,0)</f>
        <v>0</v>
      </c>
      <c r="W235" s="9"/>
      <c r="X235" s="9"/>
      <c r="AX235" s="4">
        <v>223</v>
      </c>
      <c r="AY235" s="4" t="e">
        <f>IF(#REF!="", "0",#REF! *#REF!/100)</f>
        <v>#REF!</v>
      </c>
      <c r="AZ235" s="4" t="e">
        <f>IF(#REF!="", "0",#REF! *#REF!/100)</f>
        <v>#REF!</v>
      </c>
      <c r="BA235" s="4" t="e">
        <f>IF(#REF!="", "0",#REF! *#REF!/100)</f>
        <v>#REF!</v>
      </c>
      <c r="BB235" s="4" t="e">
        <f>IF(#REF!="", "0",#REF! *#REF!/100)</f>
        <v>#REF!</v>
      </c>
    </row>
    <row r="236" spans="16:54" x14ac:dyDescent="0.35">
      <c r="P236" s="14">
        <f>'B. WasteTracking'!G262</f>
        <v>0</v>
      </c>
      <c r="Q236" s="67">
        <f>IF(ISNUMBER('B. WasteTracking'!I262), IF('B. WasteTracking'!$I$38=Calculations!$O$6,'B. WasteTracking'!I262,'B. WasteTracking'!I262*'B. WasteTracking'!$H262/100),0)</f>
        <v>0</v>
      </c>
      <c r="R236" s="67">
        <f>IF(ISNUMBER('B. WasteTracking'!J262), IF('B. WasteTracking'!$J$38=Calculations!$O$6,'B. WasteTracking'!J262,'B. WasteTracking'!J262*'B. WasteTracking'!$H262/100),0)</f>
        <v>0</v>
      </c>
      <c r="S236" s="67">
        <f>IF(ISNUMBER('B. WasteTracking'!K262), 'B. WasteTracking'!K262*'B. WasteTracking'!$H262/100,0)</f>
        <v>0</v>
      </c>
      <c r="T236" s="67">
        <f>IF(ISNUMBER('B. WasteTracking'!H262), 'B. WasteTracking'!H262,0)</f>
        <v>0</v>
      </c>
      <c r="W236" s="9"/>
      <c r="X236" s="9"/>
      <c r="AX236" s="4">
        <v>224</v>
      </c>
      <c r="AY236" s="4" t="e">
        <f>IF(#REF!="", "0",#REF! *#REF!/100)</f>
        <v>#REF!</v>
      </c>
      <c r="AZ236" s="4" t="e">
        <f>IF(#REF!="", "0",#REF! *#REF!/100)</f>
        <v>#REF!</v>
      </c>
      <c r="BA236" s="4" t="e">
        <f>IF(#REF!="", "0",#REF! *#REF!/100)</f>
        <v>#REF!</v>
      </c>
      <c r="BB236" s="4" t="e">
        <f>IF(#REF!="", "0",#REF! *#REF!/100)</f>
        <v>#REF!</v>
      </c>
    </row>
    <row r="237" spans="16:54" x14ac:dyDescent="0.35">
      <c r="P237" s="14">
        <f>'B. WasteTracking'!G263</f>
        <v>0</v>
      </c>
      <c r="Q237" s="67">
        <f>IF(ISNUMBER('B. WasteTracking'!I263), IF('B. WasteTracking'!$I$38=Calculations!$O$6,'B. WasteTracking'!I263,'B. WasteTracking'!I263*'B. WasteTracking'!$H263/100),0)</f>
        <v>0</v>
      </c>
      <c r="R237" s="67">
        <f>IF(ISNUMBER('B. WasteTracking'!J263), IF('B. WasteTracking'!$J$38=Calculations!$O$6,'B. WasteTracking'!J263,'B. WasteTracking'!J263*'B. WasteTracking'!$H263/100),0)</f>
        <v>0</v>
      </c>
      <c r="S237" s="67">
        <f>IF(ISNUMBER('B. WasteTracking'!K263), 'B. WasteTracking'!K263*'B. WasteTracking'!$H263/100,0)</f>
        <v>0</v>
      </c>
      <c r="T237" s="67">
        <f>IF(ISNUMBER('B. WasteTracking'!H263), 'B. WasteTracking'!H263,0)</f>
        <v>0</v>
      </c>
      <c r="W237" s="9"/>
      <c r="X237" s="9"/>
      <c r="AX237" s="4">
        <v>225</v>
      </c>
      <c r="AY237" s="4" t="e">
        <f>IF(#REF!="", "0",#REF! *#REF!/100)</f>
        <v>#REF!</v>
      </c>
      <c r="AZ237" s="4" t="e">
        <f>IF(#REF!="", "0",#REF! *#REF!/100)</f>
        <v>#REF!</v>
      </c>
      <c r="BA237" s="4" t="e">
        <f>IF(#REF!="", "0",#REF! *#REF!/100)</f>
        <v>#REF!</v>
      </c>
      <c r="BB237" s="4" t="e">
        <f>IF(#REF!="", "0",#REF! *#REF!/100)</f>
        <v>#REF!</v>
      </c>
    </row>
    <row r="238" spans="16:54" x14ac:dyDescent="0.35">
      <c r="P238" s="14">
        <f>'B. WasteTracking'!G264</f>
        <v>0</v>
      </c>
      <c r="Q238" s="67">
        <f>IF(ISNUMBER('B. WasteTracking'!I264), IF('B. WasteTracking'!$I$38=Calculations!$O$6,'B. WasteTracking'!I264,'B. WasteTracking'!I264*'B. WasteTracking'!$H264/100),0)</f>
        <v>0</v>
      </c>
      <c r="R238" s="67">
        <f>IF(ISNUMBER('B. WasteTracking'!J264), IF('B. WasteTracking'!$J$38=Calculations!$O$6,'B. WasteTracking'!J264,'B. WasteTracking'!J264*'B. WasteTracking'!$H264/100),0)</f>
        <v>0</v>
      </c>
      <c r="S238" s="67">
        <f>IF(ISNUMBER('B. WasteTracking'!K264), 'B. WasteTracking'!K264*'B. WasteTracking'!$H264/100,0)</f>
        <v>0</v>
      </c>
      <c r="T238" s="67">
        <f>IF(ISNUMBER('B. WasteTracking'!H264), 'B. WasteTracking'!H264,0)</f>
        <v>0</v>
      </c>
      <c r="W238" s="9"/>
      <c r="X238" s="9"/>
      <c r="AX238" s="4">
        <v>226</v>
      </c>
      <c r="AY238" s="4" t="e">
        <f>IF(#REF!="", "0",#REF! *#REF!/100)</f>
        <v>#REF!</v>
      </c>
      <c r="AZ238" s="4" t="e">
        <f>IF(#REF!="", "0",#REF! *#REF!/100)</f>
        <v>#REF!</v>
      </c>
      <c r="BA238" s="4" t="e">
        <f>IF(#REF!="", "0",#REF! *#REF!/100)</f>
        <v>#REF!</v>
      </c>
      <c r="BB238" s="4" t="e">
        <f>IF(#REF!="", "0",#REF! *#REF!/100)</f>
        <v>#REF!</v>
      </c>
    </row>
    <row r="239" spans="16:54" x14ac:dyDescent="0.35">
      <c r="P239" s="14">
        <f>'B. WasteTracking'!G265</f>
        <v>0</v>
      </c>
      <c r="Q239" s="67">
        <f>IF(ISNUMBER('B. WasteTracking'!I265), IF('B. WasteTracking'!$I$38=Calculations!$O$6,'B. WasteTracking'!I265,'B. WasteTracking'!I265*'B. WasteTracking'!$H265/100),0)</f>
        <v>0</v>
      </c>
      <c r="R239" s="67">
        <f>IF(ISNUMBER('B. WasteTracking'!J265), IF('B. WasteTracking'!$J$38=Calculations!$O$6,'B. WasteTracking'!J265,'B. WasteTracking'!J265*'B. WasteTracking'!$H265/100),0)</f>
        <v>0</v>
      </c>
      <c r="S239" s="67">
        <f>IF(ISNUMBER('B. WasteTracking'!K265), 'B. WasteTracking'!K265*'B. WasteTracking'!$H265/100,0)</f>
        <v>0</v>
      </c>
      <c r="T239" s="67">
        <f>IF(ISNUMBER('B. WasteTracking'!H265), 'B. WasteTracking'!H265,0)</f>
        <v>0</v>
      </c>
      <c r="W239" s="9"/>
      <c r="X239" s="9"/>
      <c r="AX239" s="4">
        <v>227</v>
      </c>
      <c r="AY239" s="4" t="e">
        <f>IF(#REF!="", "0",#REF! *#REF!/100)</f>
        <v>#REF!</v>
      </c>
      <c r="AZ239" s="4" t="e">
        <f>IF(#REF!="", "0",#REF! *#REF!/100)</f>
        <v>#REF!</v>
      </c>
      <c r="BA239" s="4" t="e">
        <f>IF(#REF!="", "0",#REF! *#REF!/100)</f>
        <v>#REF!</v>
      </c>
      <c r="BB239" s="4" t="e">
        <f>IF(#REF!="", "0",#REF! *#REF!/100)</f>
        <v>#REF!</v>
      </c>
    </row>
    <row r="240" spans="16:54" x14ac:dyDescent="0.35">
      <c r="P240" s="14">
        <f>'B. WasteTracking'!G266</f>
        <v>0</v>
      </c>
      <c r="Q240" s="67">
        <f>IF(ISNUMBER('B. WasteTracking'!I266), IF('B. WasteTracking'!$I$38=Calculations!$O$6,'B. WasteTracking'!I266,'B. WasteTracking'!I266*'B. WasteTracking'!$H266/100),0)</f>
        <v>0</v>
      </c>
      <c r="R240" s="67">
        <f>IF(ISNUMBER('B. WasteTracking'!J266), IF('B. WasteTracking'!$J$38=Calculations!$O$6,'B. WasteTracking'!J266,'B. WasteTracking'!J266*'B. WasteTracking'!$H266/100),0)</f>
        <v>0</v>
      </c>
      <c r="S240" s="67">
        <f>IF(ISNUMBER('B. WasteTracking'!K266), 'B. WasteTracking'!K266*'B. WasteTracking'!$H266/100,0)</f>
        <v>0</v>
      </c>
      <c r="T240" s="67">
        <f>IF(ISNUMBER('B. WasteTracking'!H266), 'B. WasteTracking'!H266,0)</f>
        <v>0</v>
      </c>
      <c r="W240" s="9"/>
      <c r="X240" s="9"/>
      <c r="AX240" s="4">
        <v>228</v>
      </c>
      <c r="AY240" s="4" t="e">
        <f>IF(#REF!="", "0",#REF! *#REF!/100)</f>
        <v>#REF!</v>
      </c>
      <c r="AZ240" s="4" t="e">
        <f>IF(#REF!="", "0",#REF! *#REF!/100)</f>
        <v>#REF!</v>
      </c>
      <c r="BA240" s="4" t="e">
        <f>IF(#REF!="", "0",#REF! *#REF!/100)</f>
        <v>#REF!</v>
      </c>
      <c r="BB240" s="4" t="e">
        <f>IF(#REF!="", "0",#REF! *#REF!/100)</f>
        <v>#REF!</v>
      </c>
    </row>
    <row r="241" spans="16:54" x14ac:dyDescent="0.35">
      <c r="P241" s="14" t="str">
        <f>'B. WasteTracking'!G267</f>
        <v>Type of  Materials</v>
      </c>
      <c r="Q241" s="67">
        <f>IF(ISNUMBER('B. WasteTracking'!I267), IF('B. WasteTracking'!$I$38=Calculations!$O$6,'B. WasteTracking'!I267,'B. WasteTracking'!I267*'B. WasteTracking'!$H267/100),0)</f>
        <v>0</v>
      </c>
      <c r="R241" s="67">
        <f>IF(ISNUMBER('B. WasteTracking'!J267), IF('B. WasteTracking'!$J$38=Calculations!$O$6,'B. WasteTracking'!J267,'B. WasteTracking'!J267*'B. WasteTracking'!$H267/100),0)</f>
        <v>0</v>
      </c>
      <c r="S241" s="67">
        <f>IF(ISNUMBER('B. WasteTracking'!K267), 'B. WasteTracking'!K267*'B. WasteTracking'!$H267/100,0)</f>
        <v>0</v>
      </c>
      <c r="T241" s="67">
        <f>IF(ISNUMBER('B. WasteTracking'!H267), 'B. WasteTracking'!H267,0)</f>
        <v>0</v>
      </c>
      <c r="W241" s="9"/>
      <c r="X241" s="9"/>
      <c r="AX241" s="4">
        <v>229</v>
      </c>
      <c r="AY241" s="4" t="e">
        <f>IF(#REF!="", "0",#REF! *#REF!/100)</f>
        <v>#REF!</v>
      </c>
      <c r="AZ241" s="4" t="e">
        <f>IF(#REF!="", "0",#REF! *#REF!/100)</f>
        <v>#REF!</v>
      </c>
      <c r="BA241" s="4" t="e">
        <f>IF(#REF!="", "0",#REF! *#REF!/100)</f>
        <v>#REF!</v>
      </c>
      <c r="BB241" s="4" t="e">
        <f>IF(#REF!="", "0",#REF! *#REF!/100)</f>
        <v>#REF!</v>
      </c>
    </row>
    <row r="242" spans="16:54" x14ac:dyDescent="0.35">
      <c r="P242" s="14">
        <f>'B. WasteTracking'!G268</f>
        <v>0</v>
      </c>
      <c r="Q242" s="67">
        <f>IF(ISNUMBER('B. WasteTracking'!I268), IF('B. WasteTracking'!$I$38=Calculations!$O$6,'B. WasteTracking'!I268,'B. WasteTracking'!I268*'B. WasteTracking'!$H268/100),0)</f>
        <v>0</v>
      </c>
      <c r="R242" s="67">
        <f>IF(ISNUMBER('B. WasteTracking'!J268), IF('B. WasteTracking'!$J$38=Calculations!$O$6,'B. WasteTracking'!J268,'B. WasteTracking'!J268*'B. WasteTracking'!$H268/100),0)</f>
        <v>0</v>
      </c>
      <c r="S242" s="67">
        <f>IF(ISNUMBER('B. WasteTracking'!K268), 'B. WasteTracking'!K268*'B. WasteTracking'!$H268/100,0)</f>
        <v>0</v>
      </c>
      <c r="T242" s="67">
        <f>IF(ISNUMBER('B. WasteTracking'!H268), 'B. WasteTracking'!H268,0)</f>
        <v>0</v>
      </c>
      <c r="W242" s="9"/>
      <c r="X242" s="9"/>
      <c r="AX242" s="4">
        <v>230</v>
      </c>
      <c r="AY242" s="4" t="e">
        <f>IF(#REF!="", "0",#REF! *#REF!/100)</f>
        <v>#REF!</v>
      </c>
      <c r="AZ242" s="4" t="e">
        <f>IF(#REF!="", "0",#REF! *#REF!/100)</f>
        <v>#REF!</v>
      </c>
      <c r="BA242" s="4" t="e">
        <f>IF(#REF!="", "0",#REF! *#REF!/100)</f>
        <v>#REF!</v>
      </c>
      <c r="BB242" s="4" t="e">
        <f>IF(#REF!="", "0",#REF! *#REF!/100)</f>
        <v>#REF!</v>
      </c>
    </row>
    <row r="243" spans="16:54" x14ac:dyDescent="0.35">
      <c r="P243" s="14" t="str">
        <f>'B. WasteTracking'!G269</f>
        <v>(Select from drop down list)</v>
      </c>
      <c r="Q243" s="67">
        <f>IF(ISNUMBER('B. WasteTracking'!I269), IF('B. WasteTracking'!$I$38=Calculations!$O$6,'B. WasteTracking'!I269,'B. WasteTracking'!I269*'B. WasteTracking'!$H269/100),0)</f>
        <v>0</v>
      </c>
      <c r="R243" s="67">
        <f>IF(ISNUMBER('B. WasteTracking'!J269), IF('B. WasteTracking'!$J$38=Calculations!$O$6,'B. WasteTracking'!J269,'B. WasteTracking'!J269*'B. WasteTracking'!$H269/100),0)</f>
        <v>0</v>
      </c>
      <c r="S243" s="67">
        <f>IF(ISNUMBER('B. WasteTracking'!K269), 'B. WasteTracking'!K269*'B. WasteTracking'!$H269/100,0)</f>
        <v>0</v>
      </c>
      <c r="T243" s="67">
        <f>IF(ISNUMBER('B. WasteTracking'!H269), 'B. WasteTracking'!H269,0)</f>
        <v>0</v>
      </c>
      <c r="W243" s="9"/>
      <c r="X243" s="9"/>
      <c r="AX243" s="4">
        <v>231</v>
      </c>
      <c r="AY243" s="4" t="e">
        <f>IF(#REF!="", "0",#REF! *#REF!/100)</f>
        <v>#REF!</v>
      </c>
      <c r="AZ243" s="4" t="e">
        <f>IF(#REF!="", "0",#REF! *#REF!/100)</f>
        <v>#REF!</v>
      </c>
      <c r="BA243" s="4" t="e">
        <f>IF(#REF!="", "0",#REF! *#REF!/100)</f>
        <v>#REF!</v>
      </c>
      <c r="BB243" s="4" t="e">
        <f>IF(#REF!="", "0",#REF! *#REF!/100)</f>
        <v>#REF!</v>
      </c>
    </row>
    <row r="244" spans="16:54" x14ac:dyDescent="0.35">
      <c r="P244" s="14">
        <f>'B. WasteTracking'!G270</f>
        <v>0</v>
      </c>
      <c r="Q244" s="67">
        <f>IF(ISNUMBER('B. WasteTracking'!I270), IF('B. WasteTracking'!$I$38=Calculations!$O$6,'B. WasteTracking'!I270,'B. WasteTracking'!I270*'B. WasteTracking'!$H270/100),0)</f>
        <v>0</v>
      </c>
      <c r="R244" s="67">
        <f>IF(ISNUMBER('B. WasteTracking'!J270), IF('B. WasteTracking'!$J$38=Calculations!$O$6,'B. WasteTracking'!J270,'B. WasteTracking'!J270*'B. WasteTracking'!$H270/100),0)</f>
        <v>0</v>
      </c>
      <c r="S244" s="67">
        <f>IF(ISNUMBER('B. WasteTracking'!K270), 'B. WasteTracking'!K270*'B. WasteTracking'!$H270/100,0)</f>
        <v>0</v>
      </c>
      <c r="T244" s="67">
        <f>IF(ISNUMBER('B. WasteTracking'!H270), 'B. WasteTracking'!H270,0)</f>
        <v>0</v>
      </c>
      <c r="W244" s="9"/>
      <c r="X244" s="9"/>
      <c r="AX244" s="4">
        <v>232</v>
      </c>
      <c r="AY244" s="4" t="e">
        <f>IF(#REF!="", "0",#REF! *#REF!/100)</f>
        <v>#REF!</v>
      </c>
      <c r="AZ244" s="4" t="e">
        <f>IF(#REF!="", "0",#REF! *#REF!/100)</f>
        <v>#REF!</v>
      </c>
      <c r="BA244" s="4" t="e">
        <f>IF(#REF!="", "0",#REF! *#REF!/100)</f>
        <v>#REF!</v>
      </c>
      <c r="BB244" s="4" t="e">
        <f>IF(#REF!="", "0",#REF! *#REF!/100)</f>
        <v>#REF!</v>
      </c>
    </row>
    <row r="245" spans="16:54" x14ac:dyDescent="0.35">
      <c r="P245" s="14">
        <f>'B. WasteTracking'!G271</f>
        <v>0</v>
      </c>
      <c r="Q245" s="67">
        <f>IF(ISNUMBER('B. WasteTracking'!I271), IF('B. WasteTracking'!$I$38=Calculations!$O$6,'B. WasteTracking'!I271,'B. WasteTracking'!I271*'B. WasteTracking'!$H271/100),0)</f>
        <v>0</v>
      </c>
      <c r="R245" s="67">
        <f>IF(ISNUMBER('B. WasteTracking'!J271), IF('B. WasteTracking'!$J$38=Calculations!$O$6,'B. WasteTracking'!J271,'B. WasteTracking'!J271*'B. WasteTracking'!$H271/100),0)</f>
        <v>0</v>
      </c>
      <c r="S245" s="67">
        <f>IF(ISNUMBER('B. WasteTracking'!K271), 'B. WasteTracking'!K271*'B. WasteTracking'!$H271/100,0)</f>
        <v>0</v>
      </c>
      <c r="T245" s="67">
        <f>IF(ISNUMBER('B. WasteTracking'!H271), 'B. WasteTracking'!H271,0)</f>
        <v>0</v>
      </c>
      <c r="W245" s="9"/>
      <c r="X245" s="9"/>
      <c r="AX245" s="4">
        <v>233</v>
      </c>
      <c r="AY245" s="4" t="e">
        <f>IF(#REF!="", "0",#REF! *#REF!/100)</f>
        <v>#REF!</v>
      </c>
      <c r="AZ245" s="4" t="e">
        <f>IF(#REF!="", "0",#REF! *#REF!/100)</f>
        <v>#REF!</v>
      </c>
      <c r="BA245" s="4" t="e">
        <f>IF(#REF!="", "0",#REF! *#REF!/100)</f>
        <v>#REF!</v>
      </c>
      <c r="BB245" s="4" t="e">
        <f>IF(#REF!="", "0",#REF! *#REF!/100)</f>
        <v>#REF!</v>
      </c>
    </row>
    <row r="246" spans="16:54" x14ac:dyDescent="0.35">
      <c r="P246" s="14">
        <f>'B. WasteTracking'!G272</f>
        <v>0</v>
      </c>
      <c r="Q246" s="67">
        <f>IF(ISNUMBER('B. WasteTracking'!I272), IF('B. WasteTracking'!$I$38=Calculations!$O$6,'B. WasteTracking'!I272,'B. WasteTracking'!I272*'B. WasteTracking'!$H272/100),0)</f>
        <v>0</v>
      </c>
      <c r="R246" s="67">
        <f>IF(ISNUMBER('B. WasteTracking'!J272), IF('B. WasteTracking'!$J$38=Calculations!$O$6,'B. WasteTracking'!J272,'B. WasteTracking'!J272*'B. WasteTracking'!$H272/100),0)</f>
        <v>0</v>
      </c>
      <c r="S246" s="67">
        <f>IF(ISNUMBER('B. WasteTracking'!K272), 'B. WasteTracking'!K272*'B. WasteTracking'!$H272/100,0)</f>
        <v>0</v>
      </c>
      <c r="T246" s="67">
        <f>IF(ISNUMBER('B. WasteTracking'!H272), 'B. WasteTracking'!H272,0)</f>
        <v>0</v>
      </c>
      <c r="W246" s="9"/>
      <c r="X246" s="9"/>
      <c r="AX246" s="4">
        <v>234</v>
      </c>
      <c r="AY246" s="4" t="e">
        <f>IF(#REF!="", "0",#REF! *#REF!/100)</f>
        <v>#REF!</v>
      </c>
      <c r="AZ246" s="4" t="e">
        <f>IF(#REF!="", "0",#REF! *#REF!/100)</f>
        <v>#REF!</v>
      </c>
      <c r="BA246" s="4" t="e">
        <f>IF(#REF!="", "0",#REF! *#REF!/100)</f>
        <v>#REF!</v>
      </c>
      <c r="BB246" s="4" t="e">
        <f>IF(#REF!="", "0",#REF! *#REF!/100)</f>
        <v>#REF!</v>
      </c>
    </row>
    <row r="247" spans="16:54" x14ac:dyDescent="0.35">
      <c r="P247" s="14">
        <f>'B. WasteTracking'!G273</f>
        <v>0</v>
      </c>
      <c r="Q247" s="67">
        <f>IF(ISNUMBER('B. WasteTracking'!I273), IF('B. WasteTracking'!$I$38=Calculations!$O$6,'B. WasteTracking'!I273,'B. WasteTracking'!I273*'B. WasteTracking'!$H273/100),0)</f>
        <v>0</v>
      </c>
      <c r="R247" s="67">
        <f>IF(ISNUMBER('B. WasteTracking'!J273), IF('B. WasteTracking'!$J$38=Calculations!$O$6,'B. WasteTracking'!J273,'B. WasteTracking'!J273*'B. WasteTracking'!$H273/100),0)</f>
        <v>0</v>
      </c>
      <c r="S247" s="67">
        <f>IF(ISNUMBER('B. WasteTracking'!K273), 'B. WasteTracking'!K273*'B. WasteTracking'!$H273/100,0)</f>
        <v>0</v>
      </c>
      <c r="T247" s="67">
        <f>IF(ISNUMBER('B. WasteTracking'!H273), 'B. WasteTracking'!H273,0)</f>
        <v>0</v>
      </c>
      <c r="W247" s="9"/>
      <c r="X247" s="9"/>
      <c r="AX247" s="4">
        <v>235</v>
      </c>
      <c r="AY247" s="4" t="e">
        <f>IF(#REF!="", "0",#REF! *#REF!/100)</f>
        <v>#REF!</v>
      </c>
      <c r="AZ247" s="4" t="e">
        <f>IF(#REF!="", "0",#REF! *#REF!/100)</f>
        <v>#REF!</v>
      </c>
      <c r="BA247" s="4" t="e">
        <f>IF(#REF!="", "0",#REF! *#REF!/100)</f>
        <v>#REF!</v>
      </c>
      <c r="BB247" s="4" t="e">
        <f>IF(#REF!="", "0",#REF! *#REF!/100)</f>
        <v>#REF!</v>
      </c>
    </row>
    <row r="248" spans="16:54" x14ac:dyDescent="0.35">
      <c r="P248" s="14">
        <f>'B. WasteTracking'!G274</f>
        <v>0</v>
      </c>
      <c r="Q248" s="67">
        <f>IF(ISNUMBER('B. WasteTracking'!I274), IF('B. WasteTracking'!$I$38=Calculations!$O$6,'B. WasteTracking'!I274,'B. WasteTracking'!I274*'B. WasteTracking'!$H274/100),0)</f>
        <v>0</v>
      </c>
      <c r="R248" s="67">
        <f>IF(ISNUMBER('B. WasteTracking'!J274), IF('B. WasteTracking'!$J$38=Calculations!$O$6,'B. WasteTracking'!J274,'B. WasteTracking'!J274*'B. WasteTracking'!$H274/100),0)</f>
        <v>0</v>
      </c>
      <c r="S248" s="67">
        <f>IF(ISNUMBER('B. WasteTracking'!K274), 'B. WasteTracking'!K274*'B. WasteTracking'!$H274/100,0)</f>
        <v>0</v>
      </c>
      <c r="T248" s="67">
        <f>IF(ISNUMBER('B. WasteTracking'!H274), 'B. WasteTracking'!H274,0)</f>
        <v>0</v>
      </c>
      <c r="W248" s="9"/>
      <c r="X248" s="9"/>
      <c r="AX248" s="4">
        <v>236</v>
      </c>
      <c r="AY248" s="4" t="e">
        <f>IF(#REF!="", "0",#REF! *#REF!/100)</f>
        <v>#REF!</v>
      </c>
      <c r="AZ248" s="4" t="e">
        <f>IF(#REF!="", "0",#REF! *#REF!/100)</f>
        <v>#REF!</v>
      </c>
      <c r="BA248" s="4" t="e">
        <f>IF(#REF!="", "0",#REF! *#REF!/100)</f>
        <v>#REF!</v>
      </c>
      <c r="BB248" s="4" t="e">
        <f>IF(#REF!="", "0",#REF! *#REF!/100)</f>
        <v>#REF!</v>
      </c>
    </row>
    <row r="249" spans="16:54" x14ac:dyDescent="0.35">
      <c r="P249" s="14">
        <f>'B. WasteTracking'!G275</f>
        <v>0</v>
      </c>
      <c r="Q249" s="67">
        <f>IF(ISNUMBER('B. WasteTracking'!I275), IF('B. WasteTracking'!$I$38=Calculations!$O$6,'B. WasteTracking'!I275,'B. WasteTracking'!I275*'B. WasteTracking'!$H275/100),0)</f>
        <v>0</v>
      </c>
      <c r="R249" s="67">
        <f>IF(ISNUMBER('B. WasteTracking'!J275), IF('B. WasteTracking'!$J$38=Calculations!$O$6,'B. WasteTracking'!J275,'B. WasteTracking'!J275*'B. WasteTracking'!$H275/100),0)</f>
        <v>0</v>
      </c>
      <c r="S249" s="67">
        <f>IF(ISNUMBER('B. WasteTracking'!K275), 'B. WasteTracking'!K275*'B. WasteTracking'!$H275/100,0)</f>
        <v>0</v>
      </c>
      <c r="T249" s="67">
        <f>IF(ISNUMBER('B. WasteTracking'!H275), 'B. WasteTracking'!H275,0)</f>
        <v>0</v>
      </c>
      <c r="W249" s="9"/>
      <c r="X249" s="9"/>
      <c r="AX249" s="4">
        <v>237</v>
      </c>
      <c r="AY249" s="4" t="e">
        <f>IF(#REF!="", "0",#REF! *#REF!/100)</f>
        <v>#REF!</v>
      </c>
      <c r="AZ249" s="4" t="e">
        <f>IF(#REF!="", "0",#REF! *#REF!/100)</f>
        <v>#REF!</v>
      </c>
      <c r="BA249" s="4" t="e">
        <f>IF(#REF!="", "0",#REF! *#REF!/100)</f>
        <v>#REF!</v>
      </c>
      <c r="BB249" s="4" t="e">
        <f>IF(#REF!="", "0",#REF! *#REF!/100)</f>
        <v>#REF!</v>
      </c>
    </row>
    <row r="250" spans="16:54" x14ac:dyDescent="0.35">
      <c r="P250" s="14">
        <f>'B. WasteTracking'!G276</f>
        <v>0</v>
      </c>
      <c r="Q250" s="67">
        <f>IF(ISNUMBER('B. WasteTracking'!I276), IF('B. WasteTracking'!$I$38=Calculations!$O$6,'B. WasteTracking'!I276,'B. WasteTracking'!I276*'B. WasteTracking'!$H276/100),0)</f>
        <v>0</v>
      </c>
      <c r="R250" s="67">
        <f>IF(ISNUMBER('B. WasteTracking'!J276), IF('B. WasteTracking'!$J$38=Calculations!$O$6,'B. WasteTracking'!J276,'B. WasteTracking'!J276*'B. WasteTracking'!$H276/100),0)</f>
        <v>0</v>
      </c>
      <c r="S250" s="67">
        <f>IF(ISNUMBER('B. WasteTracking'!K276), 'B. WasteTracking'!K276*'B. WasteTracking'!$H276/100,0)</f>
        <v>0</v>
      </c>
      <c r="T250" s="67">
        <f>IF(ISNUMBER('B. WasteTracking'!H276), 'B. WasteTracking'!H276,0)</f>
        <v>0</v>
      </c>
      <c r="W250" s="9"/>
      <c r="X250" s="9"/>
      <c r="AX250" s="4">
        <v>238</v>
      </c>
      <c r="AY250" s="4" t="e">
        <f>IF(#REF!="", "0",#REF! *#REF!/100)</f>
        <v>#REF!</v>
      </c>
      <c r="AZ250" s="4" t="e">
        <f>IF(#REF!="", "0",#REF! *#REF!/100)</f>
        <v>#REF!</v>
      </c>
      <c r="BA250" s="4" t="e">
        <f>IF(#REF!="", "0",#REF! *#REF!/100)</f>
        <v>#REF!</v>
      </c>
      <c r="BB250" s="4" t="e">
        <f>IF(#REF!="", "0",#REF! *#REF!/100)</f>
        <v>#REF!</v>
      </c>
    </row>
    <row r="251" spans="16:54" x14ac:dyDescent="0.35">
      <c r="P251" s="14">
        <f>'B. WasteTracking'!G277</f>
        <v>0</v>
      </c>
      <c r="Q251" s="67">
        <f>IF(ISNUMBER('B. WasteTracking'!I277), IF('B. WasteTracking'!$I$38=Calculations!$O$6,'B. WasteTracking'!I277,'B. WasteTracking'!I277*'B. WasteTracking'!$H277/100),0)</f>
        <v>0</v>
      </c>
      <c r="R251" s="67">
        <f>IF(ISNUMBER('B. WasteTracking'!J277), IF('B. WasteTracking'!$J$38=Calculations!$O$6,'B. WasteTracking'!J277,'B. WasteTracking'!J277*'B. WasteTracking'!$H277/100),0)</f>
        <v>0</v>
      </c>
      <c r="S251" s="67">
        <f>IF(ISNUMBER('B. WasteTracking'!K277), 'B. WasteTracking'!K277*'B. WasteTracking'!$H277/100,0)</f>
        <v>0</v>
      </c>
      <c r="T251" s="67">
        <f>IF(ISNUMBER('B. WasteTracking'!H277), 'B. WasteTracking'!H277,0)</f>
        <v>0</v>
      </c>
      <c r="W251" s="9"/>
      <c r="X251" s="9"/>
      <c r="AX251" s="4">
        <v>239</v>
      </c>
      <c r="AY251" s="4" t="e">
        <f>IF(#REF!="", "0",#REF! *#REF!/100)</f>
        <v>#REF!</v>
      </c>
      <c r="AZ251" s="4" t="e">
        <f>IF(#REF!="", "0",#REF! *#REF!/100)</f>
        <v>#REF!</v>
      </c>
      <c r="BA251" s="4" t="e">
        <f>IF(#REF!="", "0",#REF! *#REF!/100)</f>
        <v>#REF!</v>
      </c>
      <c r="BB251" s="4" t="e">
        <f>IF(#REF!="", "0",#REF! *#REF!/100)</f>
        <v>#REF!</v>
      </c>
    </row>
    <row r="252" spans="16:54" x14ac:dyDescent="0.35">
      <c r="P252" s="14">
        <f>'B. WasteTracking'!G278</f>
        <v>0</v>
      </c>
      <c r="Q252" s="67">
        <f>IF(ISNUMBER('B. WasteTracking'!I278), IF('B. WasteTracking'!$I$38=Calculations!$O$6,'B. WasteTracking'!I278,'B. WasteTracking'!I278*'B. WasteTracking'!$H278/100),0)</f>
        <v>0</v>
      </c>
      <c r="R252" s="67">
        <f>IF(ISNUMBER('B. WasteTracking'!J278), IF('B. WasteTracking'!$J$38=Calculations!$O$6,'B. WasteTracking'!J278,'B. WasteTracking'!J278*'B. WasteTracking'!$H278/100),0)</f>
        <v>0</v>
      </c>
      <c r="S252" s="67">
        <f>IF(ISNUMBER('B. WasteTracking'!K278), 'B. WasteTracking'!K278*'B. WasteTracking'!$H278/100,0)</f>
        <v>0</v>
      </c>
      <c r="T252" s="67">
        <f>IF(ISNUMBER('B. WasteTracking'!H278), 'B. WasteTracking'!H278,0)</f>
        <v>0</v>
      </c>
      <c r="W252" s="9"/>
      <c r="X252" s="9"/>
      <c r="AX252" s="4">
        <v>240</v>
      </c>
      <c r="AY252" s="4" t="e">
        <f>IF(#REF!="", "0",#REF! *#REF!/100)</f>
        <v>#REF!</v>
      </c>
      <c r="AZ252" s="4" t="e">
        <f>IF(#REF!="", "0",#REF! *#REF!/100)</f>
        <v>#REF!</v>
      </c>
      <c r="BA252" s="4" t="e">
        <f>IF(#REF!="", "0",#REF! *#REF!/100)</f>
        <v>#REF!</v>
      </c>
      <c r="BB252" s="4" t="e">
        <f>IF(#REF!="", "0",#REF! *#REF!/100)</f>
        <v>#REF!</v>
      </c>
    </row>
    <row r="253" spans="16:54" x14ac:dyDescent="0.35">
      <c r="P253" s="14">
        <f>'B. WasteTracking'!G279</f>
        <v>0</v>
      </c>
      <c r="Q253" s="67">
        <f>IF(ISNUMBER('B. WasteTracking'!I279), IF('B. WasteTracking'!$I$38=Calculations!$O$6,'B. WasteTracking'!I279,'B. WasteTracking'!I279*'B. WasteTracking'!$H279/100),0)</f>
        <v>0</v>
      </c>
      <c r="R253" s="67">
        <f>IF(ISNUMBER('B. WasteTracking'!J279), IF('B. WasteTracking'!$J$38=Calculations!$O$6,'B. WasteTracking'!J279,'B. WasteTracking'!J279*'B. WasteTracking'!$H279/100),0)</f>
        <v>0</v>
      </c>
      <c r="S253" s="67">
        <f>IF(ISNUMBER('B. WasteTracking'!K279), 'B. WasteTracking'!K279*'B. WasteTracking'!$H279/100,0)</f>
        <v>0</v>
      </c>
      <c r="T253" s="67">
        <f>IF(ISNUMBER('B. WasteTracking'!H279), 'B. WasteTracking'!H279,0)</f>
        <v>0</v>
      </c>
      <c r="W253" s="9"/>
      <c r="X253" s="9"/>
      <c r="AX253" s="4">
        <v>241</v>
      </c>
      <c r="AY253" s="4" t="e">
        <f>IF(#REF!="", "0",#REF! *#REF!/100)</f>
        <v>#REF!</v>
      </c>
      <c r="AZ253" s="4" t="e">
        <f>IF(#REF!="", "0",#REF! *#REF!/100)</f>
        <v>#REF!</v>
      </c>
      <c r="BA253" s="4" t="e">
        <f>IF(#REF!="", "0",#REF! *#REF!/100)</f>
        <v>#REF!</v>
      </c>
      <c r="BB253" s="4" t="e">
        <f>IF(#REF!="", "0",#REF! *#REF!/100)</f>
        <v>#REF!</v>
      </c>
    </row>
    <row r="254" spans="16:54" x14ac:dyDescent="0.35">
      <c r="P254" s="14">
        <f>'B. WasteTracking'!G280</f>
        <v>0</v>
      </c>
      <c r="Q254" s="67">
        <f>IF(ISNUMBER('B. WasteTracking'!I280), IF('B. WasteTracking'!$I$38=Calculations!$O$6,'B. WasteTracking'!I280,'B. WasteTracking'!I280*'B. WasteTracking'!$H280/100),0)</f>
        <v>0</v>
      </c>
      <c r="R254" s="67">
        <f>IF(ISNUMBER('B. WasteTracking'!J280), IF('B. WasteTracking'!$J$38=Calculations!$O$6,'B. WasteTracking'!J280,'B. WasteTracking'!J280*'B. WasteTracking'!$H280/100),0)</f>
        <v>0</v>
      </c>
      <c r="S254" s="67">
        <f>IF(ISNUMBER('B. WasteTracking'!K280), 'B. WasteTracking'!K280*'B. WasteTracking'!$H280/100,0)</f>
        <v>0</v>
      </c>
      <c r="T254" s="67">
        <f>IF(ISNUMBER('B. WasteTracking'!H280), 'B. WasteTracking'!H280,0)</f>
        <v>0</v>
      </c>
      <c r="W254" s="9"/>
      <c r="X254" s="9"/>
      <c r="AX254" s="4">
        <v>242</v>
      </c>
      <c r="AY254" s="4" t="e">
        <f>IF(#REF!="", "0",#REF! *#REF!/100)</f>
        <v>#REF!</v>
      </c>
      <c r="AZ254" s="4" t="e">
        <f>IF(#REF!="", "0",#REF! *#REF!/100)</f>
        <v>#REF!</v>
      </c>
      <c r="BA254" s="4" t="e">
        <f>IF(#REF!="", "0",#REF! *#REF!/100)</f>
        <v>#REF!</v>
      </c>
      <c r="BB254" s="4" t="e">
        <f>IF(#REF!="", "0",#REF! *#REF!/100)</f>
        <v>#REF!</v>
      </c>
    </row>
    <row r="255" spans="16:54" x14ac:dyDescent="0.35">
      <c r="P255" s="14">
        <f>'B. WasteTracking'!G281</f>
        <v>0</v>
      </c>
      <c r="Q255" s="67">
        <f>IF(ISNUMBER('B. WasteTracking'!I281), IF('B. WasteTracking'!$I$38=Calculations!$O$6,'B. WasteTracking'!I281,'B. WasteTracking'!I281*'B. WasteTracking'!$H281/100),0)</f>
        <v>0</v>
      </c>
      <c r="R255" s="67">
        <f>IF(ISNUMBER('B. WasteTracking'!J281), IF('B. WasteTracking'!$J$38=Calculations!$O$6,'B. WasteTracking'!J281,'B. WasteTracking'!J281*'B. WasteTracking'!$H281/100),0)</f>
        <v>0</v>
      </c>
      <c r="S255" s="67">
        <f>IF(ISNUMBER('B. WasteTracking'!K281), 'B. WasteTracking'!K281*'B. WasteTracking'!$H281/100,0)</f>
        <v>0</v>
      </c>
      <c r="T255" s="67">
        <f>IF(ISNUMBER('B. WasteTracking'!H281), 'B. WasteTracking'!H281,0)</f>
        <v>0</v>
      </c>
      <c r="W255" s="9"/>
      <c r="X255" s="9"/>
      <c r="AX255" s="4">
        <v>243</v>
      </c>
      <c r="AY255" s="4" t="e">
        <f>IF(#REF!="", "0",#REF! *#REF!/100)</f>
        <v>#REF!</v>
      </c>
      <c r="AZ255" s="4" t="e">
        <f>IF(#REF!="", "0",#REF! *#REF!/100)</f>
        <v>#REF!</v>
      </c>
      <c r="BA255" s="4" t="e">
        <f>IF(#REF!="", "0",#REF! *#REF!/100)</f>
        <v>#REF!</v>
      </c>
      <c r="BB255" s="4" t="e">
        <f>IF(#REF!="", "0",#REF! *#REF!/100)</f>
        <v>#REF!</v>
      </c>
    </row>
    <row r="256" spans="16:54" x14ac:dyDescent="0.35">
      <c r="P256" s="14">
        <f>'B. WasteTracking'!G282</f>
        <v>0</v>
      </c>
      <c r="Q256" s="67">
        <f>IF(ISNUMBER('B. WasteTracking'!I282), IF('B. WasteTracking'!$I$38=Calculations!$O$6,'B. WasteTracking'!I282,'B. WasteTracking'!I282*'B. WasteTracking'!$H282/100),0)</f>
        <v>0</v>
      </c>
      <c r="R256" s="67">
        <f>IF(ISNUMBER('B. WasteTracking'!J282), IF('B. WasteTracking'!$J$38=Calculations!$O$6,'B. WasteTracking'!J282,'B. WasteTracking'!J282*'B. WasteTracking'!$H282/100),0)</f>
        <v>0</v>
      </c>
      <c r="S256" s="67">
        <f>IF(ISNUMBER('B. WasteTracking'!K282), 'B. WasteTracking'!K282*'B. WasteTracking'!$H282/100,0)</f>
        <v>0</v>
      </c>
      <c r="T256" s="67">
        <f>IF(ISNUMBER('B. WasteTracking'!H282), 'B. WasteTracking'!H282,0)</f>
        <v>0</v>
      </c>
      <c r="W256" s="9"/>
      <c r="X256" s="9"/>
      <c r="AX256" s="4">
        <v>244</v>
      </c>
      <c r="AY256" s="4" t="e">
        <f>IF(#REF!="", "0",#REF! *#REF!/100)</f>
        <v>#REF!</v>
      </c>
      <c r="AZ256" s="4" t="e">
        <f>IF(#REF!="", "0",#REF! *#REF!/100)</f>
        <v>#REF!</v>
      </c>
      <c r="BA256" s="4" t="e">
        <f>IF(#REF!="", "0",#REF! *#REF!/100)</f>
        <v>#REF!</v>
      </c>
      <c r="BB256" s="4" t="e">
        <f>IF(#REF!="", "0",#REF! *#REF!/100)</f>
        <v>#REF!</v>
      </c>
    </row>
    <row r="257" spans="16:54" x14ac:dyDescent="0.35">
      <c r="P257" s="14">
        <f>'B. WasteTracking'!G283</f>
        <v>0</v>
      </c>
      <c r="Q257" s="67">
        <f>IF(ISNUMBER('B. WasteTracking'!I283), IF('B. WasteTracking'!$I$38=Calculations!$O$6,'B. WasteTracking'!I283,'B. WasteTracking'!I283*'B. WasteTracking'!$H283/100),0)</f>
        <v>0</v>
      </c>
      <c r="R257" s="67">
        <f>IF(ISNUMBER('B. WasteTracking'!J283), IF('B. WasteTracking'!$J$38=Calculations!$O$6,'B. WasteTracking'!J283,'B. WasteTracking'!J283*'B. WasteTracking'!$H283/100),0)</f>
        <v>0</v>
      </c>
      <c r="S257" s="67">
        <f>IF(ISNUMBER('B. WasteTracking'!K283), 'B. WasteTracking'!K283*'B. WasteTracking'!$H283/100,0)</f>
        <v>0</v>
      </c>
      <c r="T257" s="67">
        <f>IF(ISNUMBER('B. WasteTracking'!H283), 'B. WasteTracking'!H283,0)</f>
        <v>0</v>
      </c>
      <c r="W257" s="9"/>
      <c r="X257" s="9"/>
      <c r="AX257" s="4">
        <v>245</v>
      </c>
      <c r="AY257" s="4" t="e">
        <f>IF(#REF!="", "0",#REF! *#REF!/100)</f>
        <v>#REF!</v>
      </c>
      <c r="AZ257" s="4" t="e">
        <f>IF(#REF!="", "0",#REF! *#REF!/100)</f>
        <v>#REF!</v>
      </c>
      <c r="BA257" s="4" t="e">
        <f>IF(#REF!="", "0",#REF! *#REF!/100)</f>
        <v>#REF!</v>
      </c>
      <c r="BB257" s="4" t="e">
        <f>IF(#REF!="", "0",#REF! *#REF!/100)</f>
        <v>#REF!</v>
      </c>
    </row>
    <row r="258" spans="16:54" x14ac:dyDescent="0.35">
      <c r="P258" s="14">
        <f>'B. WasteTracking'!G284</f>
        <v>0</v>
      </c>
      <c r="Q258" s="67">
        <f>IF(ISNUMBER('B. WasteTracking'!I284), IF('B. WasteTracking'!$I$38=Calculations!$O$6,'B. WasteTracking'!I284,'B. WasteTracking'!I284*'B. WasteTracking'!$H284/100),0)</f>
        <v>0</v>
      </c>
      <c r="R258" s="67">
        <f>IF(ISNUMBER('B. WasteTracking'!J284), IF('B. WasteTracking'!$J$38=Calculations!$O$6,'B. WasteTracking'!J284,'B. WasteTracking'!J284*'B. WasteTracking'!$H284/100),0)</f>
        <v>0</v>
      </c>
      <c r="S258" s="67">
        <f>IF(ISNUMBER('B. WasteTracking'!K284), 'B. WasteTracking'!K284*'B. WasteTracking'!$H284/100,0)</f>
        <v>0</v>
      </c>
      <c r="T258" s="67">
        <f>IF(ISNUMBER('B. WasteTracking'!H284), 'B. WasteTracking'!H284,0)</f>
        <v>0</v>
      </c>
      <c r="W258" s="9"/>
      <c r="X258" s="9"/>
      <c r="AX258" s="4">
        <v>246</v>
      </c>
      <c r="AY258" s="4" t="e">
        <f>IF(#REF!="", "0",#REF! *#REF!/100)</f>
        <v>#REF!</v>
      </c>
      <c r="AZ258" s="4" t="e">
        <f>IF(#REF!="", "0",#REF! *#REF!/100)</f>
        <v>#REF!</v>
      </c>
      <c r="BA258" s="4" t="e">
        <f>IF(#REF!="", "0",#REF! *#REF!/100)</f>
        <v>#REF!</v>
      </c>
      <c r="BB258" s="4" t="e">
        <f>IF(#REF!="", "0",#REF! *#REF!/100)</f>
        <v>#REF!</v>
      </c>
    </row>
    <row r="259" spans="16:54" x14ac:dyDescent="0.35">
      <c r="P259" s="14">
        <f>'B. WasteTracking'!G285</f>
        <v>0</v>
      </c>
      <c r="Q259" s="67">
        <f>IF(ISNUMBER('B. WasteTracking'!I285), IF('B. WasteTracking'!$I$38=Calculations!$O$6,'B. WasteTracking'!I285,'B. WasteTracking'!I285*'B. WasteTracking'!$H285/100),0)</f>
        <v>0</v>
      </c>
      <c r="R259" s="67">
        <f>IF(ISNUMBER('B. WasteTracking'!J285), IF('B. WasteTracking'!$J$38=Calculations!$O$6,'B. WasteTracking'!J285,'B. WasteTracking'!J285*'B. WasteTracking'!$H285/100),0)</f>
        <v>0</v>
      </c>
      <c r="S259" s="67">
        <f>IF(ISNUMBER('B. WasteTracking'!K285), 'B. WasteTracking'!K285*'B. WasteTracking'!$H285/100,0)</f>
        <v>0</v>
      </c>
      <c r="T259" s="67">
        <f>IF(ISNUMBER('B. WasteTracking'!H285), 'B. WasteTracking'!H285,0)</f>
        <v>0</v>
      </c>
      <c r="W259" s="9"/>
      <c r="X259" s="9"/>
      <c r="AX259" s="4">
        <v>247</v>
      </c>
      <c r="AY259" s="4" t="e">
        <f>IF(#REF!="", "0",#REF! *#REF!/100)</f>
        <v>#REF!</v>
      </c>
      <c r="AZ259" s="4" t="e">
        <f>IF(#REF!="", "0",#REF! *#REF!/100)</f>
        <v>#REF!</v>
      </c>
      <c r="BA259" s="4" t="e">
        <f>IF(#REF!="", "0",#REF! *#REF!/100)</f>
        <v>#REF!</v>
      </c>
      <c r="BB259" s="4" t="e">
        <f>IF(#REF!="", "0",#REF! *#REF!/100)</f>
        <v>#REF!</v>
      </c>
    </row>
    <row r="260" spans="16:54" x14ac:dyDescent="0.35">
      <c r="P260" s="14">
        <f>'B. WasteTracking'!G286</f>
        <v>0</v>
      </c>
      <c r="Q260" s="67">
        <f>IF(ISNUMBER('B. WasteTracking'!I286), IF('B. WasteTracking'!$I$38=Calculations!$O$6,'B. WasteTracking'!I286,'B. WasteTracking'!I286*'B. WasteTracking'!$H286/100),0)</f>
        <v>0</v>
      </c>
      <c r="R260" s="67">
        <f>IF(ISNUMBER('B. WasteTracking'!J286), IF('B. WasteTracking'!$J$38=Calculations!$O$6,'B. WasteTracking'!J286,'B. WasteTracking'!J286*'B. WasteTracking'!$H286/100),0)</f>
        <v>0</v>
      </c>
      <c r="S260" s="67">
        <f>IF(ISNUMBER('B. WasteTracking'!K286), 'B. WasteTracking'!K286*'B. WasteTracking'!$H286/100,0)</f>
        <v>0</v>
      </c>
      <c r="T260" s="67">
        <f>IF(ISNUMBER('B. WasteTracking'!H286), 'B. WasteTracking'!H286,0)</f>
        <v>0</v>
      </c>
      <c r="W260" s="9"/>
      <c r="X260" s="9"/>
      <c r="AX260" s="4">
        <v>248</v>
      </c>
      <c r="AY260" s="4" t="e">
        <f>IF(#REF!="", "0",#REF! *#REF!/100)</f>
        <v>#REF!</v>
      </c>
      <c r="AZ260" s="4" t="e">
        <f>IF(#REF!="", "0",#REF! *#REF!/100)</f>
        <v>#REF!</v>
      </c>
      <c r="BA260" s="4" t="e">
        <f>IF(#REF!="", "0",#REF! *#REF!/100)</f>
        <v>#REF!</v>
      </c>
      <c r="BB260" s="4" t="e">
        <f>IF(#REF!="", "0",#REF! *#REF!/100)</f>
        <v>#REF!</v>
      </c>
    </row>
    <row r="261" spans="16:54" x14ac:dyDescent="0.35">
      <c r="P261" s="14">
        <f>'B. WasteTracking'!G287</f>
        <v>0</v>
      </c>
      <c r="Q261" s="67">
        <f>IF(ISNUMBER('B. WasteTracking'!I287), IF('B. WasteTracking'!$I$38=Calculations!$O$6,'B. WasteTracking'!I287,'B. WasteTracking'!I287*'B. WasteTracking'!$H287/100),0)</f>
        <v>0</v>
      </c>
      <c r="R261" s="67">
        <f>IF(ISNUMBER('B. WasteTracking'!J287), IF('B. WasteTracking'!$J$38=Calculations!$O$6,'B. WasteTracking'!J287,'B. WasteTracking'!J287*'B. WasteTracking'!$H287/100),0)</f>
        <v>0</v>
      </c>
      <c r="S261" s="67">
        <f>IF(ISNUMBER('B. WasteTracking'!K287), 'B. WasteTracking'!K287*'B. WasteTracking'!$H287/100,0)</f>
        <v>0</v>
      </c>
      <c r="T261" s="67">
        <f>IF(ISNUMBER('B. WasteTracking'!H287), 'B. WasteTracking'!H287,0)</f>
        <v>0</v>
      </c>
      <c r="W261" s="9"/>
      <c r="X261" s="9"/>
      <c r="AX261" s="4">
        <v>249</v>
      </c>
      <c r="AY261" s="4" t="e">
        <f>IF(#REF!="", "0",#REF! *#REF!/100)</f>
        <v>#REF!</v>
      </c>
      <c r="AZ261" s="4" t="e">
        <f>IF(#REF!="", "0",#REF! *#REF!/100)</f>
        <v>#REF!</v>
      </c>
      <c r="BA261" s="4" t="e">
        <f>IF(#REF!="", "0",#REF! *#REF!/100)</f>
        <v>#REF!</v>
      </c>
      <c r="BB261" s="4" t="e">
        <f>IF(#REF!="", "0",#REF! *#REF!/100)</f>
        <v>#REF!</v>
      </c>
    </row>
    <row r="262" spans="16:54" x14ac:dyDescent="0.35">
      <c r="P262" s="14">
        <f>'B. WasteTracking'!G288</f>
        <v>0</v>
      </c>
      <c r="Q262" s="67">
        <f>IF(ISNUMBER('B. WasteTracking'!I288), IF('B. WasteTracking'!$I$38=Calculations!$O$6,'B. WasteTracking'!I288,'B. WasteTracking'!I288*'B. WasteTracking'!$H288/100),0)</f>
        <v>0</v>
      </c>
      <c r="R262" s="67">
        <f>IF(ISNUMBER('B. WasteTracking'!J288), IF('B. WasteTracking'!$J$38=Calculations!$O$6,'B. WasteTracking'!J288,'B. WasteTracking'!J288*'B. WasteTracking'!$H288/100),0)</f>
        <v>0</v>
      </c>
      <c r="S262" s="67">
        <f>IF(ISNUMBER('B. WasteTracking'!K288), 'B. WasteTracking'!K288*'B. WasteTracking'!$H288/100,0)</f>
        <v>0</v>
      </c>
      <c r="T262" s="67">
        <f>IF(ISNUMBER('B. WasteTracking'!H288), 'B. WasteTracking'!H288,0)</f>
        <v>0</v>
      </c>
      <c r="W262" s="9"/>
      <c r="X262" s="9"/>
      <c r="AX262" s="4">
        <v>250</v>
      </c>
      <c r="AY262" s="4" t="e">
        <f>IF(#REF!="", "0",#REF! *#REF!/100)</f>
        <v>#REF!</v>
      </c>
      <c r="AZ262" s="4" t="e">
        <f>IF(#REF!="", "0",#REF! *#REF!/100)</f>
        <v>#REF!</v>
      </c>
      <c r="BA262" s="4" t="e">
        <f>IF(#REF!="", "0",#REF! *#REF!/100)</f>
        <v>#REF!</v>
      </c>
      <c r="BB262" s="4" t="e">
        <f>IF(#REF!="", "0",#REF! *#REF!/100)</f>
        <v>#REF!</v>
      </c>
    </row>
    <row r="263" spans="16:54" x14ac:dyDescent="0.35">
      <c r="P263" s="14">
        <f>'B. WasteTracking'!G289</f>
        <v>0</v>
      </c>
      <c r="Q263" s="67">
        <f>IF(ISNUMBER('B. WasteTracking'!I289), IF('B. WasteTracking'!$I$38=Calculations!$O$6,'B. WasteTracking'!I289,'B. WasteTracking'!I289*'B. WasteTracking'!$H289/100),0)</f>
        <v>0</v>
      </c>
      <c r="R263" s="67">
        <f>IF(ISNUMBER('B. WasteTracking'!J289), IF('B. WasteTracking'!$J$38=Calculations!$O$6,'B. WasteTracking'!J289,'B. WasteTracking'!J289*'B. WasteTracking'!$H289/100),0)</f>
        <v>0</v>
      </c>
      <c r="S263" s="67">
        <f>IF(ISNUMBER('B. WasteTracking'!K289), 'B. WasteTracking'!K289*'B. WasteTracking'!$H289/100,0)</f>
        <v>0</v>
      </c>
      <c r="T263" s="67">
        <f>IF(ISNUMBER('B. WasteTracking'!H289), 'B. WasteTracking'!H289,0)</f>
        <v>0</v>
      </c>
      <c r="W263" s="9"/>
      <c r="X263" s="9"/>
      <c r="AX263" s="4">
        <v>251</v>
      </c>
      <c r="AY263" s="4" t="e">
        <f>IF(#REF!="", "0",#REF! *#REF!/100)</f>
        <v>#REF!</v>
      </c>
      <c r="AZ263" s="4" t="e">
        <f>IF(#REF!="", "0",#REF! *#REF!/100)</f>
        <v>#REF!</v>
      </c>
      <c r="BA263" s="4" t="e">
        <f>IF(#REF!="", "0",#REF! *#REF!/100)</f>
        <v>#REF!</v>
      </c>
      <c r="BB263" s="4" t="e">
        <f>IF(#REF!="", "0",#REF! *#REF!/100)</f>
        <v>#REF!</v>
      </c>
    </row>
    <row r="264" spans="16:54" x14ac:dyDescent="0.35">
      <c r="P264" s="14">
        <f>'B. WasteTracking'!G290</f>
        <v>0</v>
      </c>
      <c r="Q264" s="67">
        <f>IF(ISNUMBER('B. WasteTracking'!I290), IF('B. WasteTracking'!$I$38=Calculations!$O$6,'B. WasteTracking'!I290,'B. WasteTracking'!I290*'B. WasteTracking'!$H290/100),0)</f>
        <v>0</v>
      </c>
      <c r="R264" s="67">
        <f>IF(ISNUMBER('B. WasteTracking'!J290), IF('B. WasteTracking'!$J$38=Calculations!$O$6,'B. WasteTracking'!J290,'B. WasteTracking'!J290*'B. WasteTracking'!$H290/100),0)</f>
        <v>0</v>
      </c>
      <c r="S264" s="67">
        <f>IF(ISNUMBER('B. WasteTracking'!K290), 'B. WasteTracking'!K290*'B. WasteTracking'!$H290/100,0)</f>
        <v>0</v>
      </c>
      <c r="T264" s="67">
        <f>IF(ISNUMBER('B. WasteTracking'!H290), 'B. WasteTracking'!H290,0)</f>
        <v>0</v>
      </c>
      <c r="W264" s="9"/>
      <c r="X264" s="9"/>
      <c r="AX264" s="4">
        <v>252</v>
      </c>
      <c r="AY264" s="4" t="e">
        <f>IF(#REF!="", "0",#REF! *#REF!/100)</f>
        <v>#REF!</v>
      </c>
      <c r="AZ264" s="4" t="e">
        <f>IF(#REF!="", "0",#REF! *#REF!/100)</f>
        <v>#REF!</v>
      </c>
      <c r="BA264" s="4" t="e">
        <f>IF(#REF!="", "0",#REF! *#REF!/100)</f>
        <v>#REF!</v>
      </c>
      <c r="BB264" s="4" t="e">
        <f>IF(#REF!="", "0",#REF! *#REF!/100)</f>
        <v>#REF!</v>
      </c>
    </row>
    <row r="265" spans="16:54" x14ac:dyDescent="0.35">
      <c r="P265" s="14">
        <f>'B. WasteTracking'!G291</f>
        <v>0</v>
      </c>
      <c r="Q265" s="67">
        <f>IF(ISNUMBER('B. WasteTracking'!I291), IF('B. WasteTracking'!$I$38=Calculations!$O$6,'B. WasteTracking'!I291,'B. WasteTracking'!I291*'B. WasteTracking'!$H291/100),0)</f>
        <v>0</v>
      </c>
      <c r="R265" s="67">
        <f>IF(ISNUMBER('B. WasteTracking'!J291), IF('B. WasteTracking'!$J$38=Calculations!$O$6,'B. WasteTracking'!J291,'B. WasteTracking'!J291*'B. WasteTracking'!$H291/100),0)</f>
        <v>0</v>
      </c>
      <c r="S265" s="67">
        <f>IF(ISNUMBER('B. WasteTracking'!K291), 'B. WasteTracking'!K291*'B. WasteTracking'!$H291/100,0)</f>
        <v>0</v>
      </c>
      <c r="T265" s="67">
        <f>IF(ISNUMBER('B. WasteTracking'!H291), 'B. WasteTracking'!H291,0)</f>
        <v>0</v>
      </c>
      <c r="W265" s="9"/>
      <c r="X265" s="9"/>
      <c r="AX265" s="4">
        <v>253</v>
      </c>
      <c r="AY265" s="4" t="e">
        <f>IF(#REF!="", "0",#REF! *#REF!/100)</f>
        <v>#REF!</v>
      </c>
      <c r="AZ265" s="4" t="e">
        <f>IF(#REF!="", "0",#REF! *#REF!/100)</f>
        <v>#REF!</v>
      </c>
      <c r="BA265" s="4" t="e">
        <f>IF(#REF!="", "0",#REF! *#REF!/100)</f>
        <v>#REF!</v>
      </c>
      <c r="BB265" s="4" t="e">
        <f>IF(#REF!="", "0",#REF! *#REF!/100)</f>
        <v>#REF!</v>
      </c>
    </row>
    <row r="266" spans="16:54" x14ac:dyDescent="0.35">
      <c r="P266" s="14">
        <f>'B. WasteTracking'!G292</f>
        <v>0</v>
      </c>
      <c r="Q266" s="67">
        <f>IF(ISNUMBER('B. WasteTracking'!I292), IF('B. WasteTracking'!$I$38=Calculations!$O$6,'B. WasteTracking'!I292,'B. WasteTracking'!I292*'B. WasteTracking'!$H292/100),0)</f>
        <v>0</v>
      </c>
      <c r="R266" s="67">
        <f>IF(ISNUMBER('B. WasteTracking'!J292), IF('B. WasteTracking'!$J$38=Calculations!$O$6,'B. WasteTracking'!J292,'B. WasteTracking'!J292*'B. WasteTracking'!$H292/100),0)</f>
        <v>0</v>
      </c>
      <c r="S266" s="67">
        <f>IF(ISNUMBER('B. WasteTracking'!K292), 'B. WasteTracking'!K292*'B. WasteTracking'!$H292/100,0)</f>
        <v>0</v>
      </c>
      <c r="T266" s="67">
        <f>IF(ISNUMBER('B. WasteTracking'!H292), 'B. WasteTracking'!H292,0)</f>
        <v>0</v>
      </c>
      <c r="W266" s="9"/>
      <c r="X266" s="9"/>
      <c r="AX266" s="4">
        <v>254</v>
      </c>
      <c r="AY266" s="4" t="e">
        <f>IF(#REF!="", "0",#REF! *#REF!/100)</f>
        <v>#REF!</v>
      </c>
      <c r="AZ266" s="4" t="e">
        <f>IF(#REF!="", "0",#REF! *#REF!/100)</f>
        <v>#REF!</v>
      </c>
      <c r="BA266" s="4" t="e">
        <f>IF(#REF!="", "0",#REF! *#REF!/100)</f>
        <v>#REF!</v>
      </c>
      <c r="BB266" s="4" t="e">
        <f>IF(#REF!="", "0",#REF! *#REF!/100)</f>
        <v>#REF!</v>
      </c>
    </row>
    <row r="267" spans="16:54" x14ac:dyDescent="0.35">
      <c r="P267" s="14">
        <f>'B. WasteTracking'!G293</f>
        <v>0</v>
      </c>
      <c r="Q267" s="67">
        <f>IF(ISNUMBER('B. WasteTracking'!I293), IF('B. WasteTracking'!$I$38=Calculations!$O$6,'B. WasteTracking'!I293,'B. WasteTracking'!I293*'B. WasteTracking'!$H293/100),0)</f>
        <v>0</v>
      </c>
      <c r="R267" s="67">
        <f>IF(ISNUMBER('B. WasteTracking'!J293), IF('B. WasteTracking'!$J$38=Calculations!$O$6,'B. WasteTracking'!J293,'B. WasteTracking'!J293*'B. WasteTracking'!$H293/100),0)</f>
        <v>0</v>
      </c>
      <c r="S267" s="67">
        <f>IF(ISNUMBER('B. WasteTracking'!K293), 'B. WasteTracking'!K293*'B. WasteTracking'!$H293/100,0)</f>
        <v>0</v>
      </c>
      <c r="T267" s="67">
        <f>IF(ISNUMBER('B. WasteTracking'!H293), 'B. WasteTracking'!H293,0)</f>
        <v>0</v>
      </c>
      <c r="W267" s="9"/>
      <c r="X267" s="9"/>
      <c r="AX267" s="4">
        <v>255</v>
      </c>
      <c r="AY267" s="4" t="e">
        <f>IF(#REF!="", "0",#REF! *#REF!/100)</f>
        <v>#REF!</v>
      </c>
      <c r="AZ267" s="4" t="e">
        <f>IF(#REF!="", "0",#REF! *#REF!/100)</f>
        <v>#REF!</v>
      </c>
      <c r="BA267" s="4" t="e">
        <f>IF(#REF!="", "0",#REF! *#REF!/100)</f>
        <v>#REF!</v>
      </c>
      <c r="BB267" s="4" t="e">
        <f>IF(#REF!="", "0",#REF! *#REF!/100)</f>
        <v>#REF!</v>
      </c>
    </row>
    <row r="268" spans="16:54" x14ac:dyDescent="0.35">
      <c r="P268" s="14">
        <f>'B. WasteTracking'!G294</f>
        <v>0</v>
      </c>
      <c r="Q268" s="67">
        <f>IF(ISNUMBER('B. WasteTracking'!I294), IF('B. WasteTracking'!$I$38=Calculations!$O$6,'B. WasteTracking'!I294,'B. WasteTracking'!I294*'B. WasteTracking'!$H294/100),0)</f>
        <v>0</v>
      </c>
      <c r="R268" s="67">
        <f>IF(ISNUMBER('B. WasteTracking'!J294), IF('B. WasteTracking'!$J$38=Calculations!$O$6,'B. WasteTracking'!J294,'B. WasteTracking'!J294*'B. WasteTracking'!$H294/100),0)</f>
        <v>0</v>
      </c>
      <c r="S268" s="67">
        <f>IF(ISNUMBER('B. WasteTracking'!K294), 'B. WasteTracking'!K294*'B. WasteTracking'!$H294/100,0)</f>
        <v>0</v>
      </c>
      <c r="T268" s="67">
        <f>IF(ISNUMBER('B. WasteTracking'!H294), 'B. WasteTracking'!H294,0)</f>
        <v>0</v>
      </c>
      <c r="W268" s="9"/>
      <c r="X268" s="9"/>
      <c r="AX268" s="4">
        <v>256</v>
      </c>
      <c r="AY268" s="4" t="e">
        <f>IF(#REF!="", "0",#REF! *#REF!/100)</f>
        <v>#REF!</v>
      </c>
      <c r="AZ268" s="4" t="e">
        <f>IF(#REF!="", "0",#REF! *#REF!/100)</f>
        <v>#REF!</v>
      </c>
      <c r="BA268" s="4" t="e">
        <f>IF(#REF!="", "0",#REF! *#REF!/100)</f>
        <v>#REF!</v>
      </c>
      <c r="BB268" s="4" t="e">
        <f>IF(#REF!="", "0",#REF! *#REF!/100)</f>
        <v>#REF!</v>
      </c>
    </row>
    <row r="269" spans="16:54" x14ac:dyDescent="0.35">
      <c r="P269" s="14">
        <f>'B. WasteTracking'!G295</f>
        <v>0</v>
      </c>
      <c r="Q269" s="67">
        <f>IF(ISNUMBER('B. WasteTracking'!I295), IF('B. WasteTracking'!$I$38=Calculations!$O$6,'B. WasteTracking'!I295,'B. WasteTracking'!I295*'B. WasteTracking'!$H295/100),0)</f>
        <v>0</v>
      </c>
      <c r="R269" s="67">
        <f>IF(ISNUMBER('B. WasteTracking'!J295), IF('B. WasteTracking'!$J$38=Calculations!$O$6,'B. WasteTracking'!J295,'B. WasteTracking'!J295*'B. WasteTracking'!$H295/100),0)</f>
        <v>0</v>
      </c>
      <c r="S269" s="67">
        <f>IF(ISNUMBER('B. WasteTracking'!K295), 'B. WasteTracking'!K295*'B. WasteTracking'!$H295/100,0)</f>
        <v>0</v>
      </c>
      <c r="T269" s="67">
        <f>IF(ISNUMBER('B. WasteTracking'!H295), 'B. WasteTracking'!H295,0)</f>
        <v>0</v>
      </c>
      <c r="W269" s="9"/>
      <c r="X269" s="9"/>
      <c r="AX269" s="4">
        <v>257</v>
      </c>
      <c r="AY269" s="4" t="e">
        <f>IF(#REF!="", "0",#REF! *#REF!/100)</f>
        <v>#REF!</v>
      </c>
      <c r="AZ269" s="4" t="e">
        <f>IF(#REF!="", "0",#REF! *#REF!/100)</f>
        <v>#REF!</v>
      </c>
      <c r="BA269" s="4" t="e">
        <f>IF(#REF!="", "0",#REF! *#REF!/100)</f>
        <v>#REF!</v>
      </c>
      <c r="BB269" s="4" t="e">
        <f>IF(#REF!="", "0",#REF! *#REF!/100)</f>
        <v>#REF!</v>
      </c>
    </row>
    <row r="270" spans="16:54" x14ac:dyDescent="0.35">
      <c r="P270" s="14">
        <f>'B. WasteTracking'!G296</f>
        <v>0</v>
      </c>
      <c r="Q270" s="67">
        <f>IF(ISNUMBER('B. WasteTracking'!I296), IF('B. WasteTracking'!$I$38=Calculations!$O$6,'B. WasteTracking'!I296,'B. WasteTracking'!I296*'B. WasteTracking'!$H296/100),0)</f>
        <v>0</v>
      </c>
      <c r="R270" s="67">
        <f>IF(ISNUMBER('B. WasteTracking'!J296), IF('B. WasteTracking'!$J$38=Calculations!$O$6,'B. WasteTracking'!J296,'B. WasteTracking'!J296*'B. WasteTracking'!$H296/100),0)</f>
        <v>0</v>
      </c>
      <c r="S270" s="67">
        <f>IF(ISNUMBER('B. WasteTracking'!K296), 'B. WasteTracking'!K296*'B. WasteTracking'!$H296/100,0)</f>
        <v>0</v>
      </c>
      <c r="T270" s="67">
        <f>IF(ISNUMBER('B. WasteTracking'!H296), 'B. WasteTracking'!H296,0)</f>
        <v>0</v>
      </c>
      <c r="W270" s="9"/>
      <c r="X270" s="9"/>
      <c r="AX270" s="4">
        <v>258</v>
      </c>
      <c r="AY270" s="4" t="e">
        <f>IF(#REF!="", "0",#REF! *#REF!/100)</f>
        <v>#REF!</v>
      </c>
      <c r="AZ270" s="4" t="e">
        <f>IF(#REF!="", "0",#REF! *#REF!/100)</f>
        <v>#REF!</v>
      </c>
      <c r="BA270" s="4" t="e">
        <f>IF(#REF!="", "0",#REF! *#REF!/100)</f>
        <v>#REF!</v>
      </c>
      <c r="BB270" s="4" t="e">
        <f>IF(#REF!="", "0",#REF! *#REF!/100)</f>
        <v>#REF!</v>
      </c>
    </row>
    <row r="271" spans="16:54" x14ac:dyDescent="0.35">
      <c r="P271" s="14">
        <f>'B. WasteTracking'!G297</f>
        <v>0</v>
      </c>
      <c r="Q271" s="67">
        <f>IF(ISNUMBER('B. WasteTracking'!I297), IF('B. WasteTracking'!$I$38=Calculations!$O$6,'B. WasteTracking'!I297,'B. WasteTracking'!I297*'B. WasteTracking'!$H297/100),0)</f>
        <v>0</v>
      </c>
      <c r="R271" s="67">
        <f>IF(ISNUMBER('B. WasteTracking'!J297), IF('B. WasteTracking'!$J$38=Calculations!$O$6,'B. WasteTracking'!J297,'B. WasteTracking'!J297*'B. WasteTracking'!$H297/100),0)</f>
        <v>0</v>
      </c>
      <c r="S271" s="67">
        <f>IF(ISNUMBER('B. WasteTracking'!K297), 'B. WasteTracking'!K297*'B. WasteTracking'!$H297/100,0)</f>
        <v>0</v>
      </c>
      <c r="T271" s="67">
        <f>IF(ISNUMBER('B. WasteTracking'!H297), 'B. WasteTracking'!H297,0)</f>
        <v>0</v>
      </c>
      <c r="W271" s="9"/>
      <c r="X271" s="9"/>
      <c r="AX271" s="4">
        <v>259</v>
      </c>
      <c r="AY271" s="4" t="e">
        <f>IF(#REF!="", "0",#REF! *#REF!/100)</f>
        <v>#REF!</v>
      </c>
      <c r="AZ271" s="4" t="e">
        <f>IF(#REF!="", "0",#REF! *#REF!/100)</f>
        <v>#REF!</v>
      </c>
      <c r="BA271" s="4" t="e">
        <f>IF(#REF!="", "0",#REF! *#REF!/100)</f>
        <v>#REF!</v>
      </c>
      <c r="BB271" s="4" t="e">
        <f>IF(#REF!="", "0",#REF! *#REF!/100)</f>
        <v>#REF!</v>
      </c>
    </row>
    <row r="272" spans="16:54" x14ac:dyDescent="0.35">
      <c r="P272" s="14">
        <f>'B. WasteTracking'!G298</f>
        <v>0</v>
      </c>
      <c r="Q272" s="67">
        <f>IF(ISNUMBER('B. WasteTracking'!I298), IF('B. WasteTracking'!$I$38=Calculations!$O$6,'B. WasteTracking'!I298,'B. WasteTracking'!I298*'B. WasteTracking'!$H298/100),0)</f>
        <v>0</v>
      </c>
      <c r="R272" s="67">
        <f>IF(ISNUMBER('B. WasteTracking'!J298), IF('B. WasteTracking'!$J$38=Calculations!$O$6,'B. WasteTracking'!J298,'B. WasteTracking'!J298*'B. WasteTracking'!$H298/100),0)</f>
        <v>0</v>
      </c>
      <c r="S272" s="67">
        <f>IF(ISNUMBER('B. WasteTracking'!K298), 'B. WasteTracking'!K298*'B. WasteTracking'!$H298/100,0)</f>
        <v>0</v>
      </c>
      <c r="T272" s="67">
        <f>IF(ISNUMBER('B. WasteTracking'!H298), 'B. WasteTracking'!H298,0)</f>
        <v>0</v>
      </c>
      <c r="W272" s="9"/>
      <c r="X272" s="9"/>
      <c r="AX272" s="4">
        <v>260</v>
      </c>
      <c r="AY272" s="4" t="e">
        <f>IF(#REF!="", "0",#REF! *#REF!/100)</f>
        <v>#REF!</v>
      </c>
      <c r="AZ272" s="4" t="e">
        <f>IF(#REF!="", "0",#REF! *#REF!/100)</f>
        <v>#REF!</v>
      </c>
      <c r="BA272" s="4" t="e">
        <f>IF(#REF!="", "0",#REF! *#REF!/100)</f>
        <v>#REF!</v>
      </c>
      <c r="BB272" s="4" t="e">
        <f>IF(#REF!="", "0",#REF! *#REF!/100)</f>
        <v>#REF!</v>
      </c>
    </row>
    <row r="273" spans="15:54" x14ac:dyDescent="0.35">
      <c r="O273" s="4"/>
      <c r="P273" s="14">
        <f>'B. WasteTracking'!G299</f>
        <v>0</v>
      </c>
      <c r="Q273" s="67">
        <f>IF(ISNUMBER('B. WasteTracking'!I299), IF('B. WasteTracking'!$I$38=Calculations!$O$6,'B. WasteTracking'!I299,'B. WasteTracking'!I299*'B. WasteTracking'!$H299/100),0)</f>
        <v>0</v>
      </c>
      <c r="R273" s="67">
        <f>IF(ISNUMBER('B. WasteTracking'!J299), IF('B. WasteTracking'!$J$38=Calculations!$O$6,'B. WasteTracking'!J299,'B. WasteTracking'!J299*'B. WasteTracking'!$H299/100),0)</f>
        <v>0</v>
      </c>
      <c r="S273" s="67">
        <f>IF(ISNUMBER('B. WasteTracking'!K299), 'B. WasteTracking'!K299*'B. WasteTracking'!$H299/100,0)</f>
        <v>0</v>
      </c>
      <c r="T273" s="67">
        <f>IF(ISNUMBER('B. WasteTracking'!H299), 'B. WasteTracking'!H299,0)</f>
        <v>0</v>
      </c>
      <c r="W273" s="9"/>
      <c r="X273" s="9"/>
      <c r="AX273" s="4">
        <v>261</v>
      </c>
      <c r="AY273" s="4" t="e">
        <f>IF(#REF!="", "0",#REF! *#REF!/100)</f>
        <v>#REF!</v>
      </c>
      <c r="AZ273" s="4" t="e">
        <f>IF(#REF!="", "0",#REF! *#REF!/100)</f>
        <v>#REF!</v>
      </c>
      <c r="BA273" s="4" t="e">
        <f>IF(#REF!="", "0",#REF! *#REF!/100)</f>
        <v>#REF!</v>
      </c>
      <c r="BB273" s="4" t="e">
        <f>IF(#REF!="", "0",#REF! *#REF!/100)</f>
        <v>#REF!</v>
      </c>
    </row>
    <row r="274" spans="15:54" x14ac:dyDescent="0.35">
      <c r="O274" s="4"/>
      <c r="P274" s="14" t="str">
        <f>'B. WasteTracking'!G300</f>
        <v>Type of  Materials</v>
      </c>
      <c r="Q274" s="67">
        <f>IF(ISNUMBER('B. WasteTracking'!I300), IF('B. WasteTracking'!$I$38=Calculations!$O$6,'B. WasteTracking'!I300,'B. WasteTracking'!I300*'B. WasteTracking'!$H300/100),0)</f>
        <v>0</v>
      </c>
      <c r="R274" s="67">
        <f>IF(ISNUMBER('B. WasteTracking'!J300), IF('B. WasteTracking'!$J$38=Calculations!$O$6,'B. WasteTracking'!J300,'B. WasteTracking'!J300*'B. WasteTracking'!$H300/100),0)</f>
        <v>0</v>
      </c>
      <c r="S274" s="67">
        <f>IF(ISNUMBER('B. WasteTracking'!K300), 'B. WasteTracking'!K300*'B. WasteTracking'!$H300/100,0)</f>
        <v>0</v>
      </c>
      <c r="T274" s="67">
        <f>IF(ISNUMBER('B. WasteTracking'!H300), 'B. WasteTracking'!H300,0)</f>
        <v>0</v>
      </c>
      <c r="W274" s="9"/>
      <c r="X274" s="9"/>
      <c r="AX274" s="4">
        <v>262</v>
      </c>
      <c r="AY274" s="4" t="e">
        <f>IF(#REF!="", "0",#REF! *#REF!/100)</f>
        <v>#REF!</v>
      </c>
      <c r="AZ274" s="4" t="e">
        <f>IF(#REF!="", "0",#REF! *#REF!/100)</f>
        <v>#REF!</v>
      </c>
      <c r="BA274" s="4" t="e">
        <f>IF(#REF!="", "0",#REF! *#REF!/100)</f>
        <v>#REF!</v>
      </c>
      <c r="BB274" s="4" t="e">
        <f>IF(#REF!="", "0",#REF! *#REF!/100)</f>
        <v>#REF!</v>
      </c>
    </row>
    <row r="275" spans="15:54" x14ac:dyDescent="0.35">
      <c r="O275" s="4"/>
      <c r="P275" s="14">
        <f>'B. WasteTracking'!G301</f>
        <v>0</v>
      </c>
      <c r="Q275" s="67">
        <f>IF(ISNUMBER('B. WasteTracking'!I301), IF('B. WasteTracking'!$I$38=Calculations!$O$6,'B. WasteTracking'!I301,'B. WasteTracking'!I301*'B. WasteTracking'!$H301/100),0)</f>
        <v>0</v>
      </c>
      <c r="R275" s="67">
        <f>IF(ISNUMBER('B. WasteTracking'!J301), IF('B. WasteTracking'!$J$38=Calculations!$O$6,'B. WasteTracking'!J301,'B. WasteTracking'!J301*'B. WasteTracking'!$H301/100),0)</f>
        <v>0</v>
      </c>
      <c r="S275" s="67">
        <f>IF(ISNUMBER('B. WasteTracking'!K301), 'B. WasteTracking'!K301*'B. WasteTracking'!$H301/100,0)</f>
        <v>0</v>
      </c>
      <c r="T275" s="67">
        <f>IF(ISNUMBER('B. WasteTracking'!H301), 'B. WasteTracking'!H301,0)</f>
        <v>0</v>
      </c>
      <c r="W275" s="9"/>
      <c r="X275" s="9"/>
      <c r="AX275" s="4">
        <v>263</v>
      </c>
      <c r="AY275" s="4" t="e">
        <f>IF(#REF!="", "0",#REF! *#REF!/100)</f>
        <v>#REF!</v>
      </c>
      <c r="AZ275" s="4" t="e">
        <f>IF(#REF!="", "0",#REF! *#REF!/100)</f>
        <v>#REF!</v>
      </c>
      <c r="BA275" s="4" t="e">
        <f>IF(#REF!="", "0",#REF! *#REF!/100)</f>
        <v>#REF!</v>
      </c>
      <c r="BB275" s="4" t="e">
        <f>IF(#REF!="", "0",#REF! *#REF!/100)</f>
        <v>#REF!</v>
      </c>
    </row>
    <row r="276" spans="15:54" x14ac:dyDescent="0.35">
      <c r="O276" s="4"/>
      <c r="P276" s="14" t="str">
        <f>'B. WasteTracking'!G302</f>
        <v>(Select from drop down list)</v>
      </c>
      <c r="Q276" s="67">
        <f>IF(ISNUMBER('B. WasteTracking'!I302), IF('B. WasteTracking'!$I$38=Calculations!$O$6,'B. WasteTracking'!I302,'B. WasteTracking'!I302*'B. WasteTracking'!$H302/100),0)</f>
        <v>0</v>
      </c>
      <c r="R276" s="67">
        <f>IF(ISNUMBER('B. WasteTracking'!J302), IF('B. WasteTracking'!$J$38=Calculations!$O$6,'B. WasteTracking'!J302,'B. WasteTracking'!J302*'B. WasteTracking'!$H302/100),0)</f>
        <v>0</v>
      </c>
      <c r="S276" s="67">
        <f>IF(ISNUMBER('B. WasteTracking'!K302), 'B. WasteTracking'!K302*'B. WasteTracking'!$H302/100,0)</f>
        <v>0</v>
      </c>
      <c r="T276" s="67">
        <f>IF(ISNUMBER('B. WasteTracking'!H302), 'B. WasteTracking'!H302,0)</f>
        <v>0</v>
      </c>
      <c r="W276" s="9"/>
      <c r="X276" s="9"/>
      <c r="AX276" s="4">
        <v>264</v>
      </c>
      <c r="AY276" s="4" t="e">
        <f>IF(#REF!="", "0",#REF! *#REF!/100)</f>
        <v>#REF!</v>
      </c>
      <c r="AZ276" s="4" t="e">
        <f>IF(#REF!="", "0",#REF! *#REF!/100)</f>
        <v>#REF!</v>
      </c>
      <c r="BA276" s="4" t="e">
        <f>IF(#REF!="", "0",#REF! *#REF!/100)</f>
        <v>#REF!</v>
      </c>
      <c r="BB276" s="4" t="e">
        <f>IF(#REF!="", "0",#REF! *#REF!/100)</f>
        <v>#REF!</v>
      </c>
    </row>
    <row r="277" spans="15:54" x14ac:dyDescent="0.35">
      <c r="P277" s="14">
        <f>'B. WasteTracking'!G303</f>
        <v>0</v>
      </c>
      <c r="Q277" s="67">
        <f>IF(ISNUMBER('B. WasteTracking'!I303), IF('B. WasteTracking'!$I$38=Calculations!$O$6,'B. WasteTracking'!I303,'B. WasteTracking'!I303*'B. WasteTracking'!$H303/100),0)</f>
        <v>0</v>
      </c>
      <c r="R277" s="67">
        <f>IF(ISNUMBER('B. WasteTracking'!J303), IF('B. WasteTracking'!$J$38=Calculations!$O$6,'B. WasteTracking'!J303,'B. WasteTracking'!J303*'B. WasteTracking'!$H303/100),0)</f>
        <v>0</v>
      </c>
      <c r="S277" s="67">
        <f>IF(ISNUMBER('B. WasteTracking'!K303), 'B. WasteTracking'!K303*'B. WasteTracking'!$H303/100,0)</f>
        <v>0</v>
      </c>
      <c r="T277" s="67">
        <f>IF(ISNUMBER('B. WasteTracking'!H303), 'B. WasteTracking'!H303,0)</f>
        <v>0</v>
      </c>
      <c r="W277" s="9"/>
      <c r="X277" s="9"/>
      <c r="AX277" s="4">
        <v>265</v>
      </c>
      <c r="AY277" s="4" t="e">
        <f>IF(#REF!="", "0",#REF! *#REF!/100)</f>
        <v>#REF!</v>
      </c>
      <c r="AZ277" s="4" t="e">
        <f>IF(#REF!="", "0",#REF! *#REF!/100)</f>
        <v>#REF!</v>
      </c>
      <c r="BA277" s="4" t="e">
        <f>IF(#REF!="", "0",#REF! *#REF!/100)</f>
        <v>#REF!</v>
      </c>
      <c r="BB277" s="4" t="e">
        <f>IF(#REF!="", "0",#REF! *#REF!/100)</f>
        <v>#REF!</v>
      </c>
    </row>
    <row r="278" spans="15:54" x14ac:dyDescent="0.35">
      <c r="P278" s="14">
        <f>'B. WasteTracking'!G304</f>
        <v>0</v>
      </c>
      <c r="Q278" s="67">
        <f>IF(ISNUMBER('B. WasteTracking'!I304), IF('B. WasteTracking'!$I$38=Calculations!$O$6,'B. WasteTracking'!I304,'B. WasteTracking'!I304*'B. WasteTracking'!$H304/100),0)</f>
        <v>0</v>
      </c>
      <c r="R278" s="67">
        <f>IF(ISNUMBER('B. WasteTracking'!J304), IF('B. WasteTracking'!$J$38=Calculations!$O$6,'B. WasteTracking'!J304,'B. WasteTracking'!J304*'B. WasteTracking'!$H304/100),0)</f>
        <v>0</v>
      </c>
      <c r="S278" s="67">
        <f>IF(ISNUMBER('B. WasteTracking'!K304), 'B. WasteTracking'!K304*'B. WasteTracking'!$H304/100,0)</f>
        <v>0</v>
      </c>
      <c r="T278" s="67">
        <f>IF(ISNUMBER('B. WasteTracking'!H304), 'B. WasteTracking'!H304,0)</f>
        <v>0</v>
      </c>
      <c r="W278" s="9"/>
      <c r="X278" s="9"/>
      <c r="AX278" s="4">
        <v>266</v>
      </c>
      <c r="AY278" s="4" t="e">
        <f>IF(#REF!="", "0",#REF! *#REF!/100)</f>
        <v>#REF!</v>
      </c>
      <c r="AZ278" s="4" t="e">
        <f>IF(#REF!="", "0",#REF! *#REF!/100)</f>
        <v>#REF!</v>
      </c>
      <c r="BA278" s="4" t="e">
        <f>IF(#REF!="", "0",#REF! *#REF!/100)</f>
        <v>#REF!</v>
      </c>
      <c r="BB278" s="4" t="e">
        <f>IF(#REF!="", "0",#REF! *#REF!/100)</f>
        <v>#REF!</v>
      </c>
    </row>
    <row r="279" spans="15:54" x14ac:dyDescent="0.35">
      <c r="P279" s="14">
        <f>'B. WasteTracking'!G305</f>
        <v>0</v>
      </c>
      <c r="Q279" s="67">
        <f>IF(ISNUMBER('B. WasteTracking'!I305), IF('B. WasteTracking'!$I$38=Calculations!$O$6,'B. WasteTracking'!I305,'B. WasteTracking'!I305*'B. WasteTracking'!$H305/100),0)</f>
        <v>0</v>
      </c>
      <c r="R279" s="67">
        <f>IF(ISNUMBER('B. WasteTracking'!J305), IF('B. WasteTracking'!$J$38=Calculations!$O$6,'B. WasteTracking'!J305,'B. WasteTracking'!J305*'B. WasteTracking'!$H305/100),0)</f>
        <v>0</v>
      </c>
      <c r="S279" s="67">
        <f>IF(ISNUMBER('B. WasteTracking'!K305), 'B. WasteTracking'!K305*'B. WasteTracking'!$H305/100,0)</f>
        <v>0</v>
      </c>
      <c r="T279" s="67">
        <f>IF(ISNUMBER('B. WasteTracking'!H305), 'B. WasteTracking'!H305,0)</f>
        <v>0</v>
      </c>
      <c r="W279" s="9"/>
      <c r="X279" s="9"/>
      <c r="AX279" s="4">
        <v>267</v>
      </c>
      <c r="AY279" s="4" t="e">
        <f>IF(#REF!="", "0",#REF! *#REF!/100)</f>
        <v>#REF!</v>
      </c>
      <c r="AZ279" s="4" t="e">
        <f>IF(#REF!="", "0",#REF! *#REF!/100)</f>
        <v>#REF!</v>
      </c>
      <c r="BA279" s="4" t="e">
        <f>IF(#REF!="", "0",#REF! *#REF!/100)</f>
        <v>#REF!</v>
      </c>
      <c r="BB279" s="4" t="e">
        <f>IF(#REF!="", "0",#REF! *#REF!/100)</f>
        <v>#REF!</v>
      </c>
    </row>
    <row r="280" spans="15:54" x14ac:dyDescent="0.35">
      <c r="P280" s="14">
        <f>'B. WasteTracking'!G306</f>
        <v>0</v>
      </c>
      <c r="Q280" s="67">
        <f>IF(ISNUMBER('B. WasteTracking'!I306), IF('B. WasteTracking'!$I$38=Calculations!$O$6,'B. WasteTracking'!I306,'B. WasteTracking'!I306*'B. WasteTracking'!$H306/100),0)</f>
        <v>0</v>
      </c>
      <c r="R280" s="67">
        <f>IF(ISNUMBER('B. WasteTracking'!J306), IF('B. WasteTracking'!$J$38=Calculations!$O$6,'B. WasteTracking'!J306,'B. WasteTracking'!J306*'B. WasteTracking'!$H306/100),0)</f>
        <v>0</v>
      </c>
      <c r="S280" s="67">
        <f>IF(ISNUMBER('B. WasteTracking'!K306), 'B. WasteTracking'!K306*'B. WasteTracking'!$H306/100,0)</f>
        <v>0</v>
      </c>
      <c r="T280" s="67">
        <f>IF(ISNUMBER('B. WasteTracking'!H306), 'B. WasteTracking'!H306,0)</f>
        <v>0</v>
      </c>
      <c r="W280" s="9"/>
      <c r="X280" s="9"/>
      <c r="AX280" s="4">
        <v>268</v>
      </c>
      <c r="AY280" s="4" t="e">
        <f>IF(#REF!="", "0",#REF! *#REF!/100)</f>
        <v>#REF!</v>
      </c>
      <c r="AZ280" s="4" t="e">
        <f>IF(#REF!="", "0",#REF! *#REF!/100)</f>
        <v>#REF!</v>
      </c>
      <c r="BA280" s="4" t="e">
        <f>IF(#REF!="", "0",#REF! *#REF!/100)</f>
        <v>#REF!</v>
      </c>
      <c r="BB280" s="4" t="e">
        <f>IF(#REF!="", "0",#REF! *#REF!/100)</f>
        <v>#REF!</v>
      </c>
    </row>
    <row r="281" spans="15:54" x14ac:dyDescent="0.35">
      <c r="P281" s="14">
        <f>'B. WasteTracking'!G307</f>
        <v>0</v>
      </c>
      <c r="Q281" s="67">
        <f>IF(ISNUMBER('B. WasteTracking'!I307), IF('B. WasteTracking'!$I$38=Calculations!$O$6,'B. WasteTracking'!I307,'B. WasteTracking'!I307*'B. WasteTracking'!$H307/100),0)</f>
        <v>0</v>
      </c>
      <c r="R281" s="67">
        <f>IF(ISNUMBER('B. WasteTracking'!J307), IF('B. WasteTracking'!$J$38=Calculations!$O$6,'B. WasteTracking'!J307,'B. WasteTracking'!J307*'B. WasteTracking'!$H307/100),0)</f>
        <v>0</v>
      </c>
      <c r="S281" s="67">
        <f>IF(ISNUMBER('B. WasteTracking'!K307), 'B. WasteTracking'!K307*'B. WasteTracking'!$H307/100,0)</f>
        <v>0</v>
      </c>
      <c r="T281" s="67">
        <f>IF(ISNUMBER('B. WasteTracking'!H307), 'B. WasteTracking'!H307,0)</f>
        <v>0</v>
      </c>
      <c r="W281" s="9"/>
      <c r="X281" s="9"/>
      <c r="AX281" s="4">
        <v>269</v>
      </c>
      <c r="AY281" s="4" t="e">
        <f>IF(#REF!="", "0",#REF! *#REF!/100)</f>
        <v>#REF!</v>
      </c>
      <c r="AZ281" s="4" t="e">
        <f>IF(#REF!="", "0",#REF! *#REF!/100)</f>
        <v>#REF!</v>
      </c>
      <c r="BA281" s="4" t="e">
        <f>IF(#REF!="", "0",#REF! *#REF!/100)</f>
        <v>#REF!</v>
      </c>
      <c r="BB281" s="4" t="e">
        <f>IF(#REF!="", "0",#REF! *#REF!/100)</f>
        <v>#REF!</v>
      </c>
    </row>
    <row r="282" spans="15:54" x14ac:dyDescent="0.35">
      <c r="P282" s="14">
        <f>'B. WasteTracking'!G308</f>
        <v>0</v>
      </c>
      <c r="Q282" s="67">
        <f>IF(ISNUMBER('B. WasteTracking'!I308), IF('B. WasteTracking'!$I$38=Calculations!$O$6,'B. WasteTracking'!I308,'B. WasteTracking'!I308*'B. WasteTracking'!$H308/100),0)</f>
        <v>0</v>
      </c>
      <c r="R282" s="67">
        <f>IF(ISNUMBER('B. WasteTracking'!J308), IF('B. WasteTracking'!$J$38=Calculations!$O$6,'B. WasteTracking'!J308,'B. WasteTracking'!J308*'B. WasteTracking'!$H308/100),0)</f>
        <v>0</v>
      </c>
      <c r="S282" s="67">
        <f>IF(ISNUMBER('B. WasteTracking'!K308), 'B. WasteTracking'!K308*'B. WasteTracking'!$H308/100,0)</f>
        <v>0</v>
      </c>
      <c r="T282" s="67">
        <f>IF(ISNUMBER('B. WasteTracking'!H308), 'B. WasteTracking'!H308,0)</f>
        <v>0</v>
      </c>
      <c r="W282" s="9"/>
      <c r="X282" s="9"/>
      <c r="AX282" s="4">
        <v>270</v>
      </c>
      <c r="AY282" s="4" t="e">
        <f>IF(#REF!="", "0",#REF! *#REF!/100)</f>
        <v>#REF!</v>
      </c>
      <c r="AZ282" s="4" t="e">
        <f>IF(#REF!="", "0",#REF! *#REF!/100)</f>
        <v>#REF!</v>
      </c>
      <c r="BA282" s="4" t="e">
        <f>IF(#REF!="", "0",#REF! *#REF!/100)</f>
        <v>#REF!</v>
      </c>
      <c r="BB282" s="4" t="e">
        <f>IF(#REF!="", "0",#REF! *#REF!/100)</f>
        <v>#REF!</v>
      </c>
    </row>
    <row r="283" spans="15:54" x14ac:dyDescent="0.35">
      <c r="P283" s="14">
        <f>'B. WasteTracking'!G309</f>
        <v>0</v>
      </c>
      <c r="Q283" s="67">
        <f>IF(ISNUMBER('B. WasteTracking'!I309), IF('B. WasteTracking'!$I$38=Calculations!$O$6,'B. WasteTracking'!I309,'B. WasteTracking'!I309*'B. WasteTracking'!$H309/100),0)</f>
        <v>0</v>
      </c>
      <c r="R283" s="67">
        <f>IF(ISNUMBER('B. WasteTracking'!J309), IF('B. WasteTracking'!$J$38=Calculations!$O$6,'B. WasteTracking'!J309,'B. WasteTracking'!J309*'B. WasteTracking'!$H309/100),0)</f>
        <v>0</v>
      </c>
      <c r="S283" s="67">
        <f>IF(ISNUMBER('B. WasteTracking'!K309), 'B. WasteTracking'!K309*'B. WasteTracking'!$H309/100,0)</f>
        <v>0</v>
      </c>
      <c r="T283" s="67">
        <f>IF(ISNUMBER('B. WasteTracking'!H309), 'B. WasteTracking'!H309,0)</f>
        <v>0</v>
      </c>
      <c r="W283" s="9"/>
      <c r="X283" s="9"/>
      <c r="AX283" s="4">
        <v>271</v>
      </c>
      <c r="AY283" s="4" t="e">
        <f>IF(#REF!="", "0",#REF! *#REF!/100)</f>
        <v>#REF!</v>
      </c>
      <c r="AZ283" s="4" t="e">
        <f>IF(#REF!="", "0",#REF! *#REF!/100)</f>
        <v>#REF!</v>
      </c>
      <c r="BA283" s="4" t="e">
        <f>IF(#REF!="", "0",#REF! *#REF!/100)</f>
        <v>#REF!</v>
      </c>
      <c r="BB283" s="4" t="e">
        <f>IF(#REF!="", "0",#REF! *#REF!/100)</f>
        <v>#REF!</v>
      </c>
    </row>
    <row r="284" spans="15:54" x14ac:dyDescent="0.35">
      <c r="P284" s="14">
        <f>'B. WasteTracking'!G310</f>
        <v>0</v>
      </c>
      <c r="Q284" s="67">
        <f>IF(ISNUMBER('B. WasteTracking'!I310), IF('B. WasteTracking'!$I$38=Calculations!$O$6,'B. WasteTracking'!I310,'B. WasteTracking'!I310*'B. WasteTracking'!$H310/100),0)</f>
        <v>0</v>
      </c>
      <c r="R284" s="67">
        <f>IF(ISNUMBER('B. WasteTracking'!J310), IF('B. WasteTracking'!$J$38=Calculations!$O$6,'B. WasteTracking'!J310,'B. WasteTracking'!J310*'B. WasteTracking'!$H310/100),0)</f>
        <v>0</v>
      </c>
      <c r="S284" s="67">
        <f>IF(ISNUMBER('B. WasteTracking'!K310), 'B. WasteTracking'!K310*'B. WasteTracking'!$H310/100,0)</f>
        <v>0</v>
      </c>
      <c r="T284" s="67">
        <f>IF(ISNUMBER('B. WasteTracking'!H310), 'B. WasteTracking'!H310,0)</f>
        <v>0</v>
      </c>
      <c r="W284" s="9"/>
      <c r="X284" s="9"/>
      <c r="AX284" s="4">
        <v>272</v>
      </c>
      <c r="AY284" s="4" t="e">
        <f>IF(#REF!="", "0",#REF! *#REF!/100)</f>
        <v>#REF!</v>
      </c>
      <c r="AZ284" s="4" t="e">
        <f>IF(#REF!="", "0",#REF! *#REF!/100)</f>
        <v>#REF!</v>
      </c>
      <c r="BA284" s="4" t="e">
        <f>IF(#REF!="", "0",#REF! *#REF!/100)</f>
        <v>#REF!</v>
      </c>
      <c r="BB284" s="4" t="e">
        <f>IF(#REF!="", "0",#REF! *#REF!/100)</f>
        <v>#REF!</v>
      </c>
    </row>
    <row r="285" spans="15:54" x14ac:dyDescent="0.35">
      <c r="P285" s="14">
        <f>'B. WasteTracking'!G311</f>
        <v>0</v>
      </c>
      <c r="Q285" s="67">
        <f>IF(ISNUMBER('B. WasteTracking'!I311), IF('B. WasteTracking'!$I$38=Calculations!$O$6,'B. WasteTracking'!I311,'B. WasteTracking'!I311*'B. WasteTracking'!$H311/100),0)</f>
        <v>0</v>
      </c>
      <c r="R285" s="67">
        <f>IF(ISNUMBER('B. WasteTracking'!J311), IF('B. WasteTracking'!$J$38=Calculations!$O$6,'B. WasteTracking'!J311,'B. WasteTracking'!J311*'B. WasteTracking'!$H311/100),0)</f>
        <v>0</v>
      </c>
      <c r="S285" s="67">
        <f>IF(ISNUMBER('B. WasteTracking'!K311), 'B. WasteTracking'!K311*'B. WasteTracking'!$H311/100,0)</f>
        <v>0</v>
      </c>
      <c r="T285" s="67">
        <f>IF(ISNUMBER('B. WasteTracking'!H311), 'B. WasteTracking'!H311,0)</f>
        <v>0</v>
      </c>
      <c r="W285" s="9"/>
      <c r="X285" s="9"/>
      <c r="AX285" s="4">
        <v>273</v>
      </c>
      <c r="AY285" s="4" t="e">
        <f>IF(#REF!="", "0",#REF! *#REF!/100)</f>
        <v>#REF!</v>
      </c>
      <c r="AZ285" s="4" t="e">
        <f>IF(#REF!="", "0",#REF! *#REF!/100)</f>
        <v>#REF!</v>
      </c>
      <c r="BA285" s="4" t="e">
        <f>IF(#REF!="", "0",#REF! *#REF!/100)</f>
        <v>#REF!</v>
      </c>
      <c r="BB285" s="4" t="e">
        <f>IF(#REF!="", "0",#REF! *#REF!/100)</f>
        <v>#REF!</v>
      </c>
    </row>
    <row r="286" spans="15:54" x14ac:dyDescent="0.35">
      <c r="P286" s="14">
        <f>'B. WasteTracking'!G312</f>
        <v>0</v>
      </c>
      <c r="Q286" s="67">
        <f>IF(ISNUMBER('B. WasteTracking'!I312), IF('B. WasteTracking'!$I$38=Calculations!$O$6,'B. WasteTracking'!I312,'B. WasteTracking'!I312*'B. WasteTracking'!$H312/100),0)</f>
        <v>0</v>
      </c>
      <c r="R286" s="67">
        <f>IF(ISNUMBER('B. WasteTracking'!J312), IF('B. WasteTracking'!$J$38=Calculations!$O$6,'B. WasteTracking'!J312,'B. WasteTracking'!J312*'B. WasteTracking'!$H312/100),0)</f>
        <v>0</v>
      </c>
      <c r="S286" s="67">
        <f>IF(ISNUMBER('B. WasteTracking'!K312), 'B. WasteTracking'!K312*'B. WasteTracking'!$H312/100,0)</f>
        <v>0</v>
      </c>
      <c r="T286" s="67">
        <f>IF(ISNUMBER('B. WasteTracking'!H312), 'B. WasteTracking'!H312,0)</f>
        <v>0</v>
      </c>
      <c r="W286" s="9"/>
      <c r="X286" s="9"/>
      <c r="AX286" s="4">
        <v>274</v>
      </c>
      <c r="AY286" s="4" t="e">
        <f>IF(#REF!="", "0",#REF! *#REF!/100)</f>
        <v>#REF!</v>
      </c>
      <c r="AZ286" s="4" t="e">
        <f>IF(#REF!="", "0",#REF! *#REF!/100)</f>
        <v>#REF!</v>
      </c>
      <c r="BA286" s="4" t="e">
        <f>IF(#REF!="", "0",#REF! *#REF!/100)</f>
        <v>#REF!</v>
      </c>
      <c r="BB286" s="4" t="e">
        <f>IF(#REF!="", "0",#REF! *#REF!/100)</f>
        <v>#REF!</v>
      </c>
    </row>
    <row r="287" spans="15:54" x14ac:dyDescent="0.35">
      <c r="P287" s="14">
        <f>'B. WasteTracking'!G313</f>
        <v>0</v>
      </c>
      <c r="Q287" s="67">
        <f>IF(ISNUMBER('B. WasteTracking'!I313), IF('B. WasteTracking'!$I$38=Calculations!$O$6,'B. WasteTracking'!I313,'B. WasteTracking'!I313*'B. WasteTracking'!$H313/100),0)</f>
        <v>0</v>
      </c>
      <c r="R287" s="67">
        <f>IF(ISNUMBER('B. WasteTracking'!J313), IF('B. WasteTracking'!$J$38=Calculations!$O$6,'B. WasteTracking'!J313,'B. WasteTracking'!J313*'B. WasteTracking'!$H313/100),0)</f>
        <v>0</v>
      </c>
      <c r="S287" s="67">
        <f>IF(ISNUMBER('B. WasteTracking'!K313), 'B. WasteTracking'!K313*'B. WasteTracking'!$H313/100,0)</f>
        <v>0</v>
      </c>
      <c r="T287" s="67">
        <f>IF(ISNUMBER('B. WasteTracking'!H313), 'B. WasteTracking'!H313,0)</f>
        <v>0</v>
      </c>
      <c r="W287" s="9"/>
      <c r="X287" s="9"/>
      <c r="AX287" s="4">
        <v>275</v>
      </c>
      <c r="AY287" s="4" t="e">
        <f>IF(#REF!="", "0",#REF! *#REF!/100)</f>
        <v>#REF!</v>
      </c>
      <c r="AZ287" s="4" t="e">
        <f>IF(#REF!="", "0",#REF! *#REF!/100)</f>
        <v>#REF!</v>
      </c>
      <c r="BA287" s="4" t="e">
        <f>IF(#REF!="", "0",#REF! *#REF!/100)</f>
        <v>#REF!</v>
      </c>
      <c r="BB287" s="4" t="e">
        <f>IF(#REF!="", "0",#REF! *#REF!/100)</f>
        <v>#REF!</v>
      </c>
    </row>
    <row r="288" spans="15:54" x14ac:dyDescent="0.35">
      <c r="P288" s="14">
        <f>'B. WasteTracking'!G314</f>
        <v>0</v>
      </c>
      <c r="Q288" s="67">
        <f>IF(ISNUMBER('B. WasteTracking'!I314), IF('B. WasteTracking'!$I$38=Calculations!$O$6,'B. WasteTracking'!I314,'B. WasteTracking'!I314*'B. WasteTracking'!$H314/100),0)</f>
        <v>0</v>
      </c>
      <c r="R288" s="67">
        <f>IF(ISNUMBER('B. WasteTracking'!J314), IF('B. WasteTracking'!$J$38=Calculations!$O$6,'B. WasteTracking'!J314,'B. WasteTracking'!J314*'B. WasteTracking'!$H314/100),0)</f>
        <v>0</v>
      </c>
      <c r="S288" s="67">
        <f>IF(ISNUMBER('B. WasteTracking'!K314), 'B. WasteTracking'!K314*'B. WasteTracking'!$H314/100,0)</f>
        <v>0</v>
      </c>
      <c r="T288" s="67">
        <f>IF(ISNUMBER('B. WasteTracking'!H314), 'B. WasteTracking'!H314,0)</f>
        <v>0</v>
      </c>
      <c r="W288" s="9"/>
      <c r="X288" s="9"/>
      <c r="AX288" s="4">
        <v>276</v>
      </c>
      <c r="AY288" s="4" t="e">
        <f>IF(#REF!="", "0",#REF! *#REF!/100)</f>
        <v>#REF!</v>
      </c>
      <c r="AZ288" s="4" t="e">
        <f>IF(#REF!="", "0",#REF! *#REF!/100)</f>
        <v>#REF!</v>
      </c>
      <c r="BA288" s="4" t="e">
        <f>IF(#REF!="", "0",#REF! *#REF!/100)</f>
        <v>#REF!</v>
      </c>
      <c r="BB288" s="4" t="e">
        <f>IF(#REF!="", "0",#REF! *#REF!/100)</f>
        <v>#REF!</v>
      </c>
    </row>
    <row r="289" spans="16:54" x14ac:dyDescent="0.35">
      <c r="P289" s="14">
        <f>'B. WasteTracking'!G315</f>
        <v>0</v>
      </c>
      <c r="Q289" s="67">
        <f>IF(ISNUMBER('B. WasteTracking'!I315), IF('B. WasteTracking'!$I$38=Calculations!$O$6,'B. WasteTracking'!I315,'B. WasteTracking'!I315*'B. WasteTracking'!$H315/100),0)</f>
        <v>0</v>
      </c>
      <c r="R289" s="67">
        <f>IF(ISNUMBER('B. WasteTracking'!J315), IF('B. WasteTracking'!$J$38=Calculations!$O$6,'B. WasteTracking'!J315,'B. WasteTracking'!J315*'B. WasteTracking'!$H315/100),0)</f>
        <v>0</v>
      </c>
      <c r="S289" s="67">
        <f>IF(ISNUMBER('B. WasteTracking'!K315), 'B. WasteTracking'!K315*'B. WasteTracking'!$H315/100,0)</f>
        <v>0</v>
      </c>
      <c r="T289" s="67">
        <f>IF(ISNUMBER('B. WasteTracking'!H315), 'B. WasteTracking'!H315,0)</f>
        <v>0</v>
      </c>
      <c r="W289" s="9"/>
      <c r="X289" s="9"/>
      <c r="AX289" s="4">
        <v>277</v>
      </c>
      <c r="AY289" s="4" t="e">
        <f>IF(#REF!="", "0",#REF! *#REF!/100)</f>
        <v>#REF!</v>
      </c>
      <c r="AZ289" s="4" t="e">
        <f>IF(#REF!="", "0",#REF! *#REF!/100)</f>
        <v>#REF!</v>
      </c>
      <c r="BA289" s="4" t="e">
        <f>IF(#REF!="", "0",#REF! *#REF!/100)</f>
        <v>#REF!</v>
      </c>
      <c r="BB289" s="4" t="e">
        <f>IF(#REF!="", "0",#REF! *#REF!/100)</f>
        <v>#REF!</v>
      </c>
    </row>
    <row r="290" spans="16:54" x14ac:dyDescent="0.35">
      <c r="P290" s="14">
        <f>'B. WasteTracking'!G316</f>
        <v>0</v>
      </c>
      <c r="Q290" s="67">
        <f>IF(ISNUMBER('B. WasteTracking'!I316), IF('B. WasteTracking'!$I$38=Calculations!$O$6,'B. WasteTracking'!I316,'B. WasteTracking'!I316*'B. WasteTracking'!$H316/100),0)</f>
        <v>0</v>
      </c>
      <c r="R290" s="67">
        <f>IF(ISNUMBER('B. WasteTracking'!J316), IF('B. WasteTracking'!$J$38=Calculations!$O$6,'B. WasteTracking'!J316,'B. WasteTracking'!J316*'B. WasteTracking'!$H316/100),0)</f>
        <v>0</v>
      </c>
      <c r="S290" s="67">
        <f>IF(ISNUMBER('B. WasteTracking'!K316), 'B. WasteTracking'!K316*'B. WasteTracking'!$H316/100,0)</f>
        <v>0</v>
      </c>
      <c r="T290" s="67">
        <f>IF(ISNUMBER('B. WasteTracking'!H316), 'B. WasteTracking'!H316,0)</f>
        <v>0</v>
      </c>
      <c r="W290" s="9"/>
      <c r="X290" s="9"/>
      <c r="AX290" s="4">
        <v>278</v>
      </c>
      <c r="AY290" s="4" t="e">
        <f>IF(#REF!="", "0",#REF! *#REF!/100)</f>
        <v>#REF!</v>
      </c>
      <c r="AZ290" s="4" t="e">
        <f>IF(#REF!="", "0",#REF! *#REF!/100)</f>
        <v>#REF!</v>
      </c>
      <c r="BA290" s="4" t="e">
        <f>IF(#REF!="", "0",#REF! *#REF!/100)</f>
        <v>#REF!</v>
      </c>
      <c r="BB290" s="4" t="e">
        <f>IF(#REF!="", "0",#REF! *#REF!/100)</f>
        <v>#REF!</v>
      </c>
    </row>
    <row r="291" spans="16:54" x14ac:dyDescent="0.35">
      <c r="P291" s="14">
        <f>'B. WasteTracking'!G317</f>
        <v>0</v>
      </c>
      <c r="Q291" s="67">
        <f>IF(ISNUMBER('B. WasteTracking'!I317), IF('B. WasteTracking'!$I$38=Calculations!$O$6,'B. WasteTracking'!I317,'B. WasteTracking'!I317*'B. WasteTracking'!$H317/100),0)</f>
        <v>0</v>
      </c>
      <c r="R291" s="67">
        <f>IF(ISNUMBER('B. WasteTracking'!J317), IF('B. WasteTracking'!$J$38=Calculations!$O$6,'B. WasteTracking'!J317,'B. WasteTracking'!J317*'B. WasteTracking'!$H317/100),0)</f>
        <v>0</v>
      </c>
      <c r="S291" s="67">
        <f>IF(ISNUMBER('B. WasteTracking'!K317), 'B. WasteTracking'!K317*'B. WasteTracking'!$H317/100,0)</f>
        <v>0</v>
      </c>
      <c r="T291" s="67">
        <f>IF(ISNUMBER('B. WasteTracking'!H317), 'B. WasteTracking'!H317,0)</f>
        <v>0</v>
      </c>
      <c r="W291" s="9"/>
      <c r="X291" s="9"/>
      <c r="AX291" s="4">
        <v>279</v>
      </c>
      <c r="AY291" s="4" t="e">
        <f>IF(#REF!="", "0",#REF! *#REF!/100)</f>
        <v>#REF!</v>
      </c>
      <c r="AZ291" s="4" t="e">
        <f>IF(#REF!="", "0",#REF! *#REF!/100)</f>
        <v>#REF!</v>
      </c>
      <c r="BA291" s="4" t="e">
        <f>IF(#REF!="", "0",#REF! *#REF!/100)</f>
        <v>#REF!</v>
      </c>
      <c r="BB291" s="4" t="e">
        <f>IF(#REF!="", "0",#REF! *#REF!/100)</f>
        <v>#REF!</v>
      </c>
    </row>
    <row r="292" spans="16:54" x14ac:dyDescent="0.35">
      <c r="P292" s="14">
        <f>'B. WasteTracking'!G318</f>
        <v>0</v>
      </c>
      <c r="Q292" s="67">
        <f>IF(ISNUMBER('B. WasteTracking'!I318), IF('B. WasteTracking'!$I$38=Calculations!$O$6,'B. WasteTracking'!I318,'B. WasteTracking'!I318*'B. WasteTracking'!$H318/100),0)</f>
        <v>0</v>
      </c>
      <c r="R292" s="67">
        <f>IF(ISNUMBER('B. WasteTracking'!J318), IF('B. WasteTracking'!$J$38=Calculations!$O$6,'B. WasteTracking'!J318,'B. WasteTracking'!J318*'B. WasteTracking'!$H318/100),0)</f>
        <v>0</v>
      </c>
      <c r="S292" s="67">
        <f>IF(ISNUMBER('B. WasteTracking'!K318), 'B. WasteTracking'!K318*'B. WasteTracking'!$H318/100,0)</f>
        <v>0</v>
      </c>
      <c r="T292" s="67">
        <f>IF(ISNUMBER('B. WasteTracking'!H318), 'B. WasteTracking'!H318,0)</f>
        <v>0</v>
      </c>
      <c r="W292" s="9"/>
      <c r="X292" s="9"/>
      <c r="AX292" s="4">
        <v>280</v>
      </c>
      <c r="AY292" s="4" t="e">
        <f>IF(#REF!="", "0",#REF! *#REF!/100)</f>
        <v>#REF!</v>
      </c>
      <c r="AZ292" s="4" t="e">
        <f>IF(#REF!="", "0",#REF! *#REF!/100)</f>
        <v>#REF!</v>
      </c>
      <c r="BA292" s="4" t="e">
        <f>IF(#REF!="", "0",#REF! *#REF!/100)</f>
        <v>#REF!</v>
      </c>
      <c r="BB292" s="4" t="e">
        <f>IF(#REF!="", "0",#REF! *#REF!/100)</f>
        <v>#REF!</v>
      </c>
    </row>
    <row r="293" spans="16:54" x14ac:dyDescent="0.35">
      <c r="P293" s="14">
        <f>'B. WasteTracking'!G319</f>
        <v>0</v>
      </c>
      <c r="Q293" s="67">
        <f>IF(ISNUMBER('B. WasteTracking'!I319), IF('B. WasteTracking'!$I$38=Calculations!$O$6,'B. WasteTracking'!I319,'B. WasteTracking'!I319*'B. WasteTracking'!$H319/100),0)</f>
        <v>0</v>
      </c>
      <c r="R293" s="67">
        <f>IF(ISNUMBER('B. WasteTracking'!J319), IF('B. WasteTracking'!$J$38=Calculations!$O$6,'B. WasteTracking'!J319,'B. WasteTracking'!J319*'B. WasteTracking'!$H319/100),0)</f>
        <v>0</v>
      </c>
      <c r="S293" s="67">
        <f>IF(ISNUMBER('B. WasteTracking'!K319), 'B. WasteTracking'!K319*'B. WasteTracking'!$H319/100,0)</f>
        <v>0</v>
      </c>
      <c r="T293" s="67">
        <f>IF(ISNUMBER('B. WasteTracking'!H319), 'B. WasteTracking'!H319,0)</f>
        <v>0</v>
      </c>
      <c r="W293" s="9"/>
      <c r="X293" s="9"/>
      <c r="AX293" s="4">
        <v>281</v>
      </c>
      <c r="AY293" s="4" t="e">
        <f>IF(#REF!="", "0",#REF! *#REF!/100)</f>
        <v>#REF!</v>
      </c>
      <c r="AZ293" s="4" t="e">
        <f>IF(#REF!="", "0",#REF! *#REF!/100)</f>
        <v>#REF!</v>
      </c>
      <c r="BA293" s="4" t="e">
        <f>IF(#REF!="", "0",#REF! *#REF!/100)</f>
        <v>#REF!</v>
      </c>
      <c r="BB293" s="4" t="e">
        <f>IF(#REF!="", "0",#REF! *#REF!/100)</f>
        <v>#REF!</v>
      </c>
    </row>
    <row r="294" spans="16:54" x14ac:dyDescent="0.35">
      <c r="P294" s="14">
        <f>'B. WasteTracking'!G320</f>
        <v>0</v>
      </c>
      <c r="Q294" s="67">
        <f>IF(ISNUMBER('B. WasteTracking'!I320), IF('B. WasteTracking'!$I$38=Calculations!$O$6,'B. WasteTracking'!I320,'B. WasteTracking'!I320*'B. WasteTracking'!$H320/100),0)</f>
        <v>0</v>
      </c>
      <c r="R294" s="67">
        <f>IF(ISNUMBER('B. WasteTracking'!J320), IF('B. WasteTracking'!$J$38=Calculations!$O$6,'B. WasteTracking'!J320,'B. WasteTracking'!J320*'B. WasteTracking'!$H320/100),0)</f>
        <v>0</v>
      </c>
      <c r="S294" s="67">
        <f>IF(ISNUMBER('B. WasteTracking'!K320), 'B. WasteTracking'!K320*'B. WasteTracking'!$H320/100,0)</f>
        <v>0</v>
      </c>
      <c r="T294" s="67">
        <f>IF(ISNUMBER('B. WasteTracking'!H320), 'B. WasteTracking'!H320,0)</f>
        <v>0</v>
      </c>
      <c r="W294" s="9"/>
      <c r="X294" s="9"/>
      <c r="AX294" s="4">
        <v>282</v>
      </c>
      <c r="AY294" s="4" t="e">
        <f>IF(#REF!="", "0",#REF! *#REF!/100)</f>
        <v>#REF!</v>
      </c>
      <c r="AZ294" s="4" t="e">
        <f>IF(#REF!="", "0",#REF! *#REF!/100)</f>
        <v>#REF!</v>
      </c>
      <c r="BA294" s="4" t="e">
        <f>IF(#REF!="", "0",#REF! *#REF!/100)</f>
        <v>#REF!</v>
      </c>
      <c r="BB294" s="4" t="e">
        <f>IF(#REF!="", "0",#REF! *#REF!/100)</f>
        <v>#REF!</v>
      </c>
    </row>
    <row r="295" spans="16:54" x14ac:dyDescent="0.35">
      <c r="P295" s="14">
        <f>'B. WasteTracking'!G321</f>
        <v>0</v>
      </c>
      <c r="Q295" s="67">
        <f>IF(ISNUMBER('B. WasteTracking'!I321), IF('B. WasteTracking'!$I$38=Calculations!$O$6,'B. WasteTracking'!I321,'B. WasteTracking'!I321*'B. WasteTracking'!$H321/100),0)</f>
        <v>0</v>
      </c>
      <c r="R295" s="67">
        <f>IF(ISNUMBER('B. WasteTracking'!J321), IF('B. WasteTracking'!$J$38=Calculations!$O$6,'B. WasteTracking'!J321,'B. WasteTracking'!J321*'B. WasteTracking'!$H321/100),0)</f>
        <v>0</v>
      </c>
      <c r="S295" s="67">
        <f>IF(ISNUMBER('B. WasteTracking'!K321), 'B. WasteTracking'!K321*'B. WasteTracking'!$H321/100,0)</f>
        <v>0</v>
      </c>
      <c r="T295" s="67">
        <f>IF(ISNUMBER('B. WasteTracking'!H321), 'B. WasteTracking'!H321,0)</f>
        <v>0</v>
      </c>
      <c r="W295" s="9"/>
      <c r="X295" s="9"/>
      <c r="AX295" s="4">
        <v>283</v>
      </c>
      <c r="AY295" s="4" t="e">
        <f>IF(#REF!="", "0",#REF! *#REF!/100)</f>
        <v>#REF!</v>
      </c>
      <c r="AZ295" s="4" t="e">
        <f>IF(#REF!="", "0",#REF! *#REF!/100)</f>
        <v>#REF!</v>
      </c>
      <c r="BA295" s="4" t="e">
        <f>IF(#REF!="", "0",#REF! *#REF!/100)</f>
        <v>#REF!</v>
      </c>
      <c r="BB295" s="4" t="e">
        <f>IF(#REF!="", "0",#REF! *#REF!/100)</f>
        <v>#REF!</v>
      </c>
    </row>
    <row r="296" spans="16:54" x14ac:dyDescent="0.35">
      <c r="P296" s="14">
        <f>'B. WasteTracking'!G322</f>
        <v>0</v>
      </c>
      <c r="Q296" s="67">
        <f>IF(ISNUMBER('B. WasteTracking'!I322), IF('B. WasteTracking'!$I$38=Calculations!$O$6,'B. WasteTracking'!I322,'B. WasteTracking'!I322*'B. WasteTracking'!$H322/100),0)</f>
        <v>0</v>
      </c>
      <c r="R296" s="67">
        <f>IF(ISNUMBER('B. WasteTracking'!J322), IF('B. WasteTracking'!$J$38=Calculations!$O$6,'B. WasteTracking'!J322,'B. WasteTracking'!J322*'B. WasteTracking'!$H322/100),0)</f>
        <v>0</v>
      </c>
      <c r="S296" s="67">
        <f>IF(ISNUMBER('B. WasteTracking'!K322), 'B. WasteTracking'!K322*'B. WasteTracking'!$H322/100,0)</f>
        <v>0</v>
      </c>
      <c r="T296" s="67">
        <f>IF(ISNUMBER('B. WasteTracking'!H322), 'B. WasteTracking'!H322,0)</f>
        <v>0</v>
      </c>
      <c r="W296" s="9"/>
      <c r="X296" s="9"/>
      <c r="AX296" s="4">
        <v>284</v>
      </c>
      <c r="AY296" s="4" t="e">
        <f>IF(#REF!="", "0",#REF! *#REF!/100)</f>
        <v>#REF!</v>
      </c>
      <c r="AZ296" s="4" t="e">
        <f>IF(#REF!="", "0",#REF! *#REF!/100)</f>
        <v>#REF!</v>
      </c>
      <c r="BA296" s="4" t="e">
        <f>IF(#REF!="", "0",#REF! *#REF!/100)</f>
        <v>#REF!</v>
      </c>
      <c r="BB296" s="4" t="e">
        <f>IF(#REF!="", "0",#REF! *#REF!/100)</f>
        <v>#REF!</v>
      </c>
    </row>
    <row r="297" spans="16:54" x14ac:dyDescent="0.35">
      <c r="P297" s="14">
        <f>'B. WasteTracking'!G323</f>
        <v>0</v>
      </c>
      <c r="Q297" s="67">
        <f>IF(ISNUMBER('B. WasteTracking'!I323), IF('B. WasteTracking'!$I$38=Calculations!$O$6,'B. WasteTracking'!I323,'B. WasteTracking'!I323*'B. WasteTracking'!$H323/100),0)</f>
        <v>0</v>
      </c>
      <c r="R297" s="67">
        <f>IF(ISNUMBER('B. WasteTracking'!J323), IF('B. WasteTracking'!$J$38=Calculations!$O$6,'B. WasteTracking'!J323,'B. WasteTracking'!J323*'B. WasteTracking'!$H323/100),0)</f>
        <v>0</v>
      </c>
      <c r="S297" s="67">
        <f>IF(ISNUMBER('B. WasteTracking'!K323), 'B. WasteTracking'!K323*'B. WasteTracking'!$H323/100,0)</f>
        <v>0</v>
      </c>
      <c r="T297" s="67">
        <f>IF(ISNUMBER('B. WasteTracking'!H323), 'B. WasteTracking'!H323,0)</f>
        <v>0</v>
      </c>
      <c r="W297" s="9"/>
      <c r="X297" s="9"/>
      <c r="AX297" s="4">
        <v>285</v>
      </c>
      <c r="AY297" s="4" t="e">
        <f>IF(#REF!="", "0",#REF! *#REF!/100)</f>
        <v>#REF!</v>
      </c>
      <c r="AZ297" s="4" t="e">
        <f>IF(#REF!="", "0",#REF! *#REF!/100)</f>
        <v>#REF!</v>
      </c>
      <c r="BA297" s="4" t="e">
        <f>IF(#REF!="", "0",#REF! *#REF!/100)</f>
        <v>#REF!</v>
      </c>
      <c r="BB297" s="4" t="e">
        <f>IF(#REF!="", "0",#REF! *#REF!/100)</f>
        <v>#REF!</v>
      </c>
    </row>
    <row r="298" spans="16:54" x14ac:dyDescent="0.35">
      <c r="P298" s="14">
        <f>'B. WasteTracking'!G324</f>
        <v>0</v>
      </c>
      <c r="Q298" s="67">
        <f>IF(ISNUMBER('B. WasteTracking'!I324), IF('B. WasteTracking'!$I$38=Calculations!$O$6,'B. WasteTracking'!I324,'B. WasteTracking'!I324*'B. WasteTracking'!$H324/100),0)</f>
        <v>0</v>
      </c>
      <c r="R298" s="67">
        <f>IF(ISNUMBER('B. WasteTracking'!J324), IF('B. WasteTracking'!$J$38=Calculations!$O$6,'B. WasteTracking'!J324,'B. WasteTracking'!J324*'B. WasteTracking'!$H324/100),0)</f>
        <v>0</v>
      </c>
      <c r="S298" s="67">
        <f>IF(ISNUMBER('B. WasteTracking'!K324), 'B. WasteTracking'!K324*'B. WasteTracking'!$H324/100,0)</f>
        <v>0</v>
      </c>
      <c r="T298" s="67">
        <f>IF(ISNUMBER('B. WasteTracking'!H324), 'B. WasteTracking'!H324,0)</f>
        <v>0</v>
      </c>
      <c r="W298" s="9"/>
      <c r="X298" s="9"/>
      <c r="AX298" s="4">
        <v>286</v>
      </c>
      <c r="AY298" s="4" t="e">
        <f>IF(#REF!="", "0",#REF! *#REF!/100)</f>
        <v>#REF!</v>
      </c>
      <c r="AZ298" s="4" t="e">
        <f>IF(#REF!="", "0",#REF! *#REF!/100)</f>
        <v>#REF!</v>
      </c>
      <c r="BA298" s="4" t="e">
        <f>IF(#REF!="", "0",#REF! *#REF!/100)</f>
        <v>#REF!</v>
      </c>
      <c r="BB298" s="4" t="e">
        <f>IF(#REF!="", "0",#REF! *#REF!/100)</f>
        <v>#REF!</v>
      </c>
    </row>
    <row r="299" spans="16:54" x14ac:dyDescent="0.35">
      <c r="P299" s="14">
        <f>'B. WasteTracking'!G325</f>
        <v>0</v>
      </c>
      <c r="Q299" s="67">
        <f>IF(ISNUMBER('B. WasteTracking'!I325), IF('B. WasteTracking'!$I$38=Calculations!$O$6,'B. WasteTracking'!I325,'B. WasteTracking'!I325*'B. WasteTracking'!$H325/100),0)</f>
        <v>0</v>
      </c>
      <c r="R299" s="67">
        <f>IF(ISNUMBER('B. WasteTracking'!J325), IF('B. WasteTracking'!$J$38=Calculations!$O$6,'B. WasteTracking'!J325,'B. WasteTracking'!J325*'B. WasteTracking'!$H325/100),0)</f>
        <v>0</v>
      </c>
      <c r="S299" s="67">
        <f>IF(ISNUMBER('B. WasteTracking'!K325), 'B. WasteTracking'!K325*'B. WasteTracking'!$H325/100,0)</f>
        <v>0</v>
      </c>
      <c r="T299" s="67">
        <f>IF(ISNUMBER('B. WasteTracking'!H325), 'B. WasteTracking'!H325,0)</f>
        <v>0</v>
      </c>
      <c r="W299" s="9"/>
      <c r="X299" s="9"/>
      <c r="AX299" s="4">
        <v>287</v>
      </c>
      <c r="AY299" s="4" t="e">
        <f>IF(#REF!="", "0",#REF! *#REF!/100)</f>
        <v>#REF!</v>
      </c>
      <c r="AZ299" s="4" t="e">
        <f>IF(#REF!="", "0",#REF! *#REF!/100)</f>
        <v>#REF!</v>
      </c>
      <c r="BA299" s="4" t="e">
        <f>IF(#REF!="", "0",#REF! *#REF!/100)</f>
        <v>#REF!</v>
      </c>
      <c r="BB299" s="4" t="e">
        <f>IF(#REF!="", "0",#REF! *#REF!/100)</f>
        <v>#REF!</v>
      </c>
    </row>
    <row r="300" spans="16:54" x14ac:dyDescent="0.35">
      <c r="P300" s="14">
        <f>'B. WasteTracking'!G326</f>
        <v>0</v>
      </c>
      <c r="Q300" s="67">
        <f>IF(ISNUMBER('B. WasteTracking'!I326), IF('B. WasteTracking'!$I$38=Calculations!$O$6,'B. WasteTracking'!I326,'B. WasteTracking'!I326*'B. WasteTracking'!$H326/100),0)</f>
        <v>0</v>
      </c>
      <c r="R300" s="67">
        <f>IF(ISNUMBER('B. WasteTracking'!J326), IF('B. WasteTracking'!$J$38=Calculations!$O$6,'B. WasteTracking'!J326,'B. WasteTracking'!J326*'B. WasteTracking'!$H326/100),0)</f>
        <v>0</v>
      </c>
      <c r="S300" s="67">
        <f>IF(ISNUMBER('B. WasteTracking'!K326), 'B. WasteTracking'!K326*'B. WasteTracking'!$H326/100,0)</f>
        <v>0</v>
      </c>
      <c r="T300" s="67">
        <f>IF(ISNUMBER('B. WasteTracking'!H326), 'B. WasteTracking'!H326,0)</f>
        <v>0</v>
      </c>
      <c r="W300" s="9"/>
      <c r="X300" s="9"/>
      <c r="AX300" s="4">
        <v>288</v>
      </c>
      <c r="AY300" s="4" t="e">
        <f>IF(#REF!="", "0",#REF! *#REF!/100)</f>
        <v>#REF!</v>
      </c>
      <c r="AZ300" s="4" t="e">
        <f>IF(#REF!="", "0",#REF! *#REF!/100)</f>
        <v>#REF!</v>
      </c>
      <c r="BA300" s="4" t="e">
        <f>IF(#REF!="", "0",#REF! *#REF!/100)</f>
        <v>#REF!</v>
      </c>
      <c r="BB300" s="4" t="e">
        <f>IF(#REF!="", "0",#REF! *#REF!/100)</f>
        <v>#REF!</v>
      </c>
    </row>
    <row r="301" spans="16:54" x14ac:dyDescent="0.35">
      <c r="P301" s="14">
        <f>'B. WasteTracking'!G327</f>
        <v>0</v>
      </c>
      <c r="Q301" s="67">
        <f>IF(ISNUMBER('B. WasteTracking'!I327), IF('B. WasteTracking'!$I$38=Calculations!$O$6,'B. WasteTracking'!I327,'B. WasteTracking'!I327*'B. WasteTracking'!$H327/100),0)</f>
        <v>0</v>
      </c>
      <c r="R301" s="67">
        <f>IF(ISNUMBER('B. WasteTracking'!J327), IF('B. WasteTracking'!$J$38=Calculations!$O$6,'B. WasteTracking'!J327,'B. WasteTracking'!J327*'B. WasteTracking'!$H327/100),0)</f>
        <v>0</v>
      </c>
      <c r="S301" s="67">
        <f>IF(ISNUMBER('B. WasteTracking'!K327), 'B. WasteTracking'!K327*'B. WasteTracking'!$H327/100,0)</f>
        <v>0</v>
      </c>
      <c r="T301" s="67">
        <f>IF(ISNUMBER('B. WasteTracking'!H327), 'B. WasteTracking'!H327,0)</f>
        <v>0</v>
      </c>
      <c r="W301" s="9"/>
      <c r="X301" s="9"/>
      <c r="AX301" s="4">
        <v>289</v>
      </c>
      <c r="AY301" s="4" t="e">
        <f>IF(#REF!="", "0",#REF! *#REF!/100)</f>
        <v>#REF!</v>
      </c>
      <c r="AZ301" s="4" t="e">
        <f>IF(#REF!="", "0",#REF! *#REF!/100)</f>
        <v>#REF!</v>
      </c>
      <c r="BA301" s="4" t="e">
        <f>IF(#REF!="", "0",#REF! *#REF!/100)</f>
        <v>#REF!</v>
      </c>
      <c r="BB301" s="4" t="e">
        <f>IF(#REF!="", "0",#REF! *#REF!/100)</f>
        <v>#REF!</v>
      </c>
    </row>
    <row r="302" spans="16:54" x14ac:dyDescent="0.35">
      <c r="P302" s="14">
        <f>'B. WasteTracking'!G328</f>
        <v>0</v>
      </c>
      <c r="Q302" s="67">
        <f>IF(ISNUMBER('B. WasteTracking'!I328), IF('B. WasteTracking'!$I$38=Calculations!$O$6,'B. WasteTracking'!I328,'B. WasteTracking'!I328*'B. WasteTracking'!$H328/100),0)</f>
        <v>0</v>
      </c>
      <c r="R302" s="67">
        <f>IF(ISNUMBER('B. WasteTracking'!J328), IF('B. WasteTracking'!$J$38=Calculations!$O$6,'B. WasteTracking'!J328,'B. WasteTracking'!J328*'B. WasteTracking'!$H328/100),0)</f>
        <v>0</v>
      </c>
      <c r="S302" s="67">
        <f>IF(ISNUMBER('B. WasteTracking'!K328), 'B. WasteTracking'!K328*'B. WasteTracking'!$H328/100,0)</f>
        <v>0</v>
      </c>
      <c r="T302" s="67">
        <f>IF(ISNUMBER('B. WasteTracking'!H328), 'B. WasteTracking'!H328,0)</f>
        <v>0</v>
      </c>
      <c r="W302" s="9"/>
      <c r="X302" s="9"/>
      <c r="AX302" s="4">
        <v>290</v>
      </c>
      <c r="AY302" s="4" t="e">
        <f>IF(#REF!="", "0",#REF! *#REF!/100)</f>
        <v>#REF!</v>
      </c>
      <c r="AZ302" s="4" t="e">
        <f>IF(#REF!="", "0",#REF! *#REF!/100)</f>
        <v>#REF!</v>
      </c>
      <c r="BA302" s="4" t="e">
        <f>IF(#REF!="", "0",#REF! *#REF!/100)</f>
        <v>#REF!</v>
      </c>
      <c r="BB302" s="4" t="e">
        <f>IF(#REF!="", "0",#REF! *#REF!/100)</f>
        <v>#REF!</v>
      </c>
    </row>
    <row r="303" spans="16:54" x14ac:dyDescent="0.35">
      <c r="P303" s="14">
        <f>'B. WasteTracking'!G329</f>
        <v>0</v>
      </c>
      <c r="Q303" s="67">
        <f>IF(ISNUMBER('B. WasteTracking'!I329), IF('B. WasteTracking'!$I$38=Calculations!$O$6,'B. WasteTracking'!I329,'B. WasteTracking'!I329*'B. WasteTracking'!$H329/100),0)</f>
        <v>0</v>
      </c>
      <c r="R303" s="67">
        <f>IF(ISNUMBER('B. WasteTracking'!J329), IF('B. WasteTracking'!$J$38=Calculations!$O$6,'B. WasteTracking'!J329,'B. WasteTracking'!J329*'B. WasteTracking'!$H329/100),0)</f>
        <v>0</v>
      </c>
      <c r="S303" s="67">
        <f>IF(ISNUMBER('B. WasteTracking'!K329), 'B. WasteTracking'!K329*'B. WasteTracking'!$H329/100,0)</f>
        <v>0</v>
      </c>
      <c r="T303" s="67">
        <f>IF(ISNUMBER('B. WasteTracking'!H329), 'B. WasteTracking'!H329,0)</f>
        <v>0</v>
      </c>
      <c r="W303" s="9"/>
      <c r="X303" s="9"/>
      <c r="AX303" s="4">
        <v>291</v>
      </c>
      <c r="AY303" s="4" t="e">
        <f>IF(#REF!="", "0",#REF! *#REF!/100)</f>
        <v>#REF!</v>
      </c>
      <c r="AZ303" s="4" t="e">
        <f>IF(#REF!="", "0",#REF! *#REF!/100)</f>
        <v>#REF!</v>
      </c>
      <c r="BA303" s="4" t="e">
        <f>IF(#REF!="", "0",#REF! *#REF!/100)</f>
        <v>#REF!</v>
      </c>
      <c r="BB303" s="4" t="e">
        <f>IF(#REF!="", "0",#REF! *#REF!/100)</f>
        <v>#REF!</v>
      </c>
    </row>
    <row r="304" spans="16:54" x14ac:dyDescent="0.35">
      <c r="P304" s="14">
        <f>'B. WasteTracking'!G330</f>
        <v>0</v>
      </c>
      <c r="Q304" s="67">
        <f>IF(ISNUMBER('B. WasteTracking'!I330), IF('B. WasteTracking'!$I$38=Calculations!$O$6,'B. WasteTracking'!I330,'B. WasteTracking'!I330*'B. WasteTracking'!$H330/100),0)</f>
        <v>0</v>
      </c>
      <c r="R304" s="67">
        <f>IF(ISNUMBER('B. WasteTracking'!J330), IF('B. WasteTracking'!$J$38=Calculations!$O$6,'B. WasteTracking'!J330,'B. WasteTracking'!J330*'B. WasteTracking'!$H330/100),0)</f>
        <v>0</v>
      </c>
      <c r="S304" s="67">
        <f>IF(ISNUMBER('B. WasteTracking'!K330), 'B. WasteTracking'!K330*'B. WasteTracking'!$H330/100,0)</f>
        <v>0</v>
      </c>
      <c r="T304" s="67">
        <f>IF(ISNUMBER('B. WasteTracking'!H330), 'B. WasteTracking'!H330,0)</f>
        <v>0</v>
      </c>
      <c r="W304" s="9"/>
      <c r="X304" s="9"/>
      <c r="AX304" s="4">
        <v>292</v>
      </c>
      <c r="AY304" s="4" t="e">
        <f>IF(#REF!="", "0",#REF! *#REF!/100)</f>
        <v>#REF!</v>
      </c>
      <c r="AZ304" s="4" t="e">
        <f>IF(#REF!="", "0",#REF! *#REF!/100)</f>
        <v>#REF!</v>
      </c>
      <c r="BA304" s="4" t="e">
        <f>IF(#REF!="", "0",#REF! *#REF!/100)</f>
        <v>#REF!</v>
      </c>
      <c r="BB304" s="4" t="e">
        <f>IF(#REF!="", "0",#REF! *#REF!/100)</f>
        <v>#REF!</v>
      </c>
    </row>
    <row r="305" spans="16:54" x14ac:dyDescent="0.35">
      <c r="P305" s="14">
        <f>'B. WasteTracking'!G331</f>
        <v>0</v>
      </c>
      <c r="Q305" s="67">
        <f>IF(ISNUMBER('B. WasteTracking'!I331), IF('B. WasteTracking'!$I$38=Calculations!$O$6,'B. WasteTracking'!I331,'B. WasteTracking'!I331*'B. WasteTracking'!$H331/100),0)</f>
        <v>0</v>
      </c>
      <c r="R305" s="67">
        <f>IF(ISNUMBER('B. WasteTracking'!J331), IF('B. WasteTracking'!$J$38=Calculations!$O$6,'B. WasteTracking'!J331,'B. WasteTracking'!J331*'B. WasteTracking'!$H331/100),0)</f>
        <v>0</v>
      </c>
      <c r="S305" s="67">
        <f>IF(ISNUMBER('B. WasteTracking'!K331), 'B. WasteTracking'!K331*'B. WasteTracking'!$H331/100,0)</f>
        <v>0</v>
      </c>
      <c r="T305" s="67">
        <f>IF(ISNUMBER('B. WasteTracking'!H331), 'B. WasteTracking'!H331,0)</f>
        <v>0</v>
      </c>
      <c r="W305" s="9"/>
      <c r="X305" s="9"/>
      <c r="AX305" s="4">
        <v>293</v>
      </c>
      <c r="AY305" s="4" t="e">
        <f>IF(#REF!="", "0",#REF! *#REF!/100)</f>
        <v>#REF!</v>
      </c>
      <c r="AZ305" s="4" t="e">
        <f>IF(#REF!="", "0",#REF! *#REF!/100)</f>
        <v>#REF!</v>
      </c>
      <c r="BA305" s="4" t="e">
        <f>IF(#REF!="", "0",#REF! *#REF!/100)</f>
        <v>#REF!</v>
      </c>
      <c r="BB305" s="4" t="e">
        <f>IF(#REF!="", "0",#REF! *#REF!/100)</f>
        <v>#REF!</v>
      </c>
    </row>
    <row r="306" spans="16:54" x14ac:dyDescent="0.35">
      <c r="P306" s="14">
        <f>'B. WasteTracking'!G332</f>
        <v>0</v>
      </c>
      <c r="Q306" s="67">
        <f>IF(ISNUMBER('B. WasteTracking'!I332), IF('B. WasteTracking'!$I$38=Calculations!$O$6,'B. WasteTracking'!I332,'B. WasteTracking'!I332*'B. WasteTracking'!$H332/100),0)</f>
        <v>0</v>
      </c>
      <c r="R306" s="67">
        <f>IF(ISNUMBER('B. WasteTracking'!J332), IF('B. WasteTracking'!$J$38=Calculations!$O$6,'B. WasteTracking'!J332,'B. WasteTracking'!J332*'B. WasteTracking'!$H332/100),0)</f>
        <v>0</v>
      </c>
      <c r="S306" s="67">
        <f>IF(ISNUMBER('B. WasteTracking'!K332), 'B. WasteTracking'!K332*'B. WasteTracking'!$H332/100,0)</f>
        <v>0</v>
      </c>
      <c r="T306" s="67">
        <f>IF(ISNUMBER('B. WasteTracking'!H332), 'B. WasteTracking'!H332,0)</f>
        <v>0</v>
      </c>
      <c r="W306" s="9"/>
      <c r="X306" s="9"/>
      <c r="AX306" s="4">
        <v>294</v>
      </c>
      <c r="AY306" s="4" t="e">
        <f>IF(#REF!="", "0",#REF! *#REF!/100)</f>
        <v>#REF!</v>
      </c>
      <c r="AZ306" s="4" t="e">
        <f>IF(#REF!="", "0",#REF! *#REF!/100)</f>
        <v>#REF!</v>
      </c>
      <c r="BA306" s="4" t="e">
        <f>IF(#REF!="", "0",#REF! *#REF!/100)</f>
        <v>#REF!</v>
      </c>
      <c r="BB306" s="4" t="e">
        <f>IF(#REF!="", "0",#REF! *#REF!/100)</f>
        <v>#REF!</v>
      </c>
    </row>
    <row r="307" spans="16:54" x14ac:dyDescent="0.35">
      <c r="P307" s="14" t="str">
        <f>'B. WasteTracking'!G333</f>
        <v>Type of  Materials</v>
      </c>
      <c r="Q307" s="67">
        <f>IF(ISNUMBER('B. WasteTracking'!I333), IF('B. WasteTracking'!$I$38=Calculations!$O$6,'B. WasteTracking'!I333,'B. WasteTracking'!I333*'B. WasteTracking'!$H333/100),0)</f>
        <v>0</v>
      </c>
      <c r="R307" s="67">
        <f>IF(ISNUMBER('B. WasteTracking'!J333), IF('B. WasteTracking'!$J$38=Calculations!$O$6,'B. WasteTracking'!J333,'B. WasteTracking'!J333*'B. WasteTracking'!$H333/100),0)</f>
        <v>0</v>
      </c>
      <c r="S307" s="67">
        <f>IF(ISNUMBER('B. WasteTracking'!K333), 'B. WasteTracking'!K333*'B. WasteTracking'!$H333/100,0)</f>
        <v>0</v>
      </c>
      <c r="T307" s="67">
        <f>IF(ISNUMBER('B. WasteTracking'!H333), 'B. WasteTracking'!H333,0)</f>
        <v>0</v>
      </c>
      <c r="W307" s="9"/>
      <c r="X307" s="9"/>
      <c r="AX307" s="4">
        <v>295</v>
      </c>
      <c r="AY307" s="4" t="e">
        <f>IF(#REF!="", "0",#REF! *#REF!/100)</f>
        <v>#REF!</v>
      </c>
      <c r="AZ307" s="4" t="e">
        <f>IF(#REF!="", "0",#REF! *#REF!/100)</f>
        <v>#REF!</v>
      </c>
      <c r="BA307" s="4" t="e">
        <f>IF(#REF!="", "0",#REF! *#REF!/100)</f>
        <v>#REF!</v>
      </c>
      <c r="BB307" s="4" t="e">
        <f>IF(#REF!="", "0",#REF! *#REF!/100)</f>
        <v>#REF!</v>
      </c>
    </row>
    <row r="308" spans="16:54" x14ac:dyDescent="0.35">
      <c r="P308" s="14">
        <f>'B. WasteTracking'!G334</f>
        <v>0</v>
      </c>
      <c r="Q308" s="67">
        <f>IF(ISNUMBER('B. WasteTracking'!I334), IF('B. WasteTracking'!$I$38=Calculations!$O$6,'B. WasteTracking'!I334,'B. WasteTracking'!I334*'B. WasteTracking'!$H334/100),0)</f>
        <v>0</v>
      </c>
      <c r="R308" s="67">
        <f>IF(ISNUMBER('B. WasteTracking'!J334), IF('B. WasteTracking'!$J$38=Calculations!$O$6,'B. WasteTracking'!J334,'B. WasteTracking'!J334*'B. WasteTracking'!$H334/100),0)</f>
        <v>0</v>
      </c>
      <c r="S308" s="67">
        <f>IF(ISNUMBER('B. WasteTracking'!K334), 'B. WasteTracking'!K334*'B. WasteTracking'!$H334/100,0)</f>
        <v>0</v>
      </c>
      <c r="T308" s="67">
        <f>IF(ISNUMBER('B. WasteTracking'!H334), 'B. WasteTracking'!H334,0)</f>
        <v>0</v>
      </c>
      <c r="W308" s="9"/>
      <c r="X308" s="9"/>
      <c r="AX308" s="4">
        <v>296</v>
      </c>
      <c r="AY308" s="4" t="e">
        <f>IF(#REF!="", "0",#REF! *#REF!/100)</f>
        <v>#REF!</v>
      </c>
      <c r="AZ308" s="4" t="e">
        <f>IF(#REF!="", "0",#REF! *#REF!/100)</f>
        <v>#REF!</v>
      </c>
      <c r="BA308" s="4" t="e">
        <f>IF(#REF!="", "0",#REF! *#REF!/100)</f>
        <v>#REF!</v>
      </c>
      <c r="BB308" s="4" t="e">
        <f>IF(#REF!="", "0",#REF! *#REF!/100)</f>
        <v>#REF!</v>
      </c>
    </row>
    <row r="309" spans="16:54" x14ac:dyDescent="0.35">
      <c r="P309" s="14" t="str">
        <f>'B. WasteTracking'!G335</f>
        <v>(Select from drop down list)</v>
      </c>
      <c r="Q309" s="67">
        <f>IF(ISNUMBER('B. WasteTracking'!I335), IF('B. WasteTracking'!$I$38=Calculations!$O$6,'B. WasteTracking'!I335,'B. WasteTracking'!I335*'B. WasteTracking'!$H335/100),0)</f>
        <v>0</v>
      </c>
      <c r="R309" s="67">
        <f>IF(ISNUMBER('B. WasteTracking'!J335), IF('B. WasteTracking'!$J$38=Calculations!$O$6,'B. WasteTracking'!J335,'B. WasteTracking'!J335*'B. WasteTracking'!$H335/100),0)</f>
        <v>0</v>
      </c>
      <c r="S309" s="67">
        <f>IF(ISNUMBER('B. WasteTracking'!K335), 'B. WasteTracking'!K335*'B. WasteTracking'!$H335/100,0)</f>
        <v>0</v>
      </c>
      <c r="T309" s="67">
        <f>IF(ISNUMBER('B. WasteTracking'!H335), 'B. WasteTracking'!H335,0)</f>
        <v>0</v>
      </c>
      <c r="W309" s="9"/>
      <c r="X309" s="9"/>
      <c r="AX309" s="4">
        <v>297</v>
      </c>
      <c r="AY309" s="4" t="e">
        <f>IF(#REF!="", "0",#REF! *#REF!/100)</f>
        <v>#REF!</v>
      </c>
      <c r="AZ309" s="4" t="e">
        <f>IF(#REF!="", "0",#REF! *#REF!/100)</f>
        <v>#REF!</v>
      </c>
      <c r="BA309" s="4" t="e">
        <f>IF(#REF!="", "0",#REF! *#REF!/100)</f>
        <v>#REF!</v>
      </c>
      <c r="BB309" s="4" t="e">
        <f>IF(#REF!="", "0",#REF! *#REF!/100)</f>
        <v>#REF!</v>
      </c>
    </row>
    <row r="310" spans="16:54" x14ac:dyDescent="0.35">
      <c r="P310" s="14">
        <f>'B. WasteTracking'!G336</f>
        <v>0</v>
      </c>
      <c r="Q310" s="67">
        <f>IF(ISNUMBER('B. WasteTracking'!I336), IF('B. WasteTracking'!$I$38=Calculations!$O$6,'B. WasteTracking'!I336,'B. WasteTracking'!I336*'B. WasteTracking'!$H336/100),0)</f>
        <v>0</v>
      </c>
      <c r="R310" s="67">
        <f>IF(ISNUMBER('B. WasteTracking'!J336), IF('B. WasteTracking'!$J$38=Calculations!$O$6,'B. WasteTracking'!J336,'B. WasteTracking'!J336*'B. WasteTracking'!$H336/100),0)</f>
        <v>0</v>
      </c>
      <c r="S310" s="67">
        <f>IF(ISNUMBER('B. WasteTracking'!K336), 'B. WasteTracking'!K336*'B. WasteTracking'!$H336/100,0)</f>
        <v>0</v>
      </c>
      <c r="T310" s="67">
        <f>IF(ISNUMBER('B. WasteTracking'!H336), 'B. WasteTracking'!H336,0)</f>
        <v>0</v>
      </c>
      <c r="W310" s="9"/>
      <c r="X310" s="9"/>
      <c r="AX310" s="4">
        <v>298</v>
      </c>
      <c r="AY310" s="4" t="e">
        <f>IF(#REF!="", "0",#REF! *#REF!/100)</f>
        <v>#REF!</v>
      </c>
      <c r="AZ310" s="4" t="e">
        <f>IF(#REF!="", "0",#REF! *#REF!/100)</f>
        <v>#REF!</v>
      </c>
      <c r="BA310" s="4" t="e">
        <f>IF(#REF!="", "0",#REF! *#REF!/100)</f>
        <v>#REF!</v>
      </c>
      <c r="BB310" s="4" t="e">
        <f>IF(#REF!="", "0",#REF! *#REF!/100)</f>
        <v>#REF!</v>
      </c>
    </row>
    <row r="311" spans="16:54" x14ac:dyDescent="0.35">
      <c r="P311" s="14">
        <f>'B. WasteTracking'!G337</f>
        <v>0</v>
      </c>
      <c r="Q311" s="67">
        <f>IF(ISNUMBER('B. WasteTracking'!I337), IF('B. WasteTracking'!$I$38=Calculations!$O$6,'B. WasteTracking'!I337,'B. WasteTracking'!I337*'B. WasteTracking'!$H337/100),0)</f>
        <v>0</v>
      </c>
      <c r="R311" s="67">
        <f>IF(ISNUMBER('B. WasteTracking'!J337), IF('B. WasteTracking'!$J$38=Calculations!$O$6,'B. WasteTracking'!J337,'B. WasteTracking'!J337*'B. WasteTracking'!$H337/100),0)</f>
        <v>0</v>
      </c>
      <c r="S311" s="67">
        <f>IF(ISNUMBER('B. WasteTracking'!K337), 'B. WasteTracking'!K337*'B. WasteTracking'!$H337/100,0)</f>
        <v>0</v>
      </c>
      <c r="T311" s="67">
        <f>IF(ISNUMBER('B. WasteTracking'!H337), 'B. WasteTracking'!H337,0)</f>
        <v>0</v>
      </c>
      <c r="W311" s="9"/>
      <c r="X311" s="9"/>
      <c r="AX311" s="4">
        <v>299</v>
      </c>
      <c r="AY311" s="4" t="e">
        <f>IF(#REF!="", "0",#REF! *#REF!/100)</f>
        <v>#REF!</v>
      </c>
      <c r="AZ311" s="4" t="e">
        <f>IF(#REF!="", "0",#REF! *#REF!/100)</f>
        <v>#REF!</v>
      </c>
      <c r="BA311" s="4" t="e">
        <f>IF(#REF!="", "0",#REF! *#REF!/100)</f>
        <v>#REF!</v>
      </c>
      <c r="BB311" s="4" t="e">
        <f>IF(#REF!="", "0",#REF! *#REF!/100)</f>
        <v>#REF!</v>
      </c>
    </row>
    <row r="312" spans="16:54" x14ac:dyDescent="0.35">
      <c r="P312" s="14">
        <f>'B. WasteTracking'!G338</f>
        <v>0</v>
      </c>
      <c r="Q312" s="67">
        <f>IF(ISNUMBER('B. WasteTracking'!I338), IF('B. WasteTracking'!$I$38=Calculations!$O$6,'B. WasteTracking'!I338,'B. WasteTracking'!I338*'B. WasteTracking'!$H338/100),0)</f>
        <v>0</v>
      </c>
      <c r="R312" s="67">
        <f>IF(ISNUMBER('B. WasteTracking'!J338), IF('B. WasteTracking'!$J$38=Calculations!$O$6,'B. WasteTracking'!J338,'B. WasteTracking'!J338*'B. WasteTracking'!$H338/100),0)</f>
        <v>0</v>
      </c>
      <c r="S312" s="67">
        <f>IF(ISNUMBER('B. WasteTracking'!K338), 'B. WasteTracking'!K338*'B. WasteTracking'!$H338/100,0)</f>
        <v>0</v>
      </c>
      <c r="T312" s="67">
        <f>IF(ISNUMBER('B. WasteTracking'!H338), 'B. WasteTracking'!H338,0)</f>
        <v>0</v>
      </c>
      <c r="W312" s="9"/>
      <c r="X312" s="9"/>
      <c r="AX312" s="4">
        <v>300</v>
      </c>
      <c r="AY312" s="4" t="e">
        <f>IF(#REF!="", "0",#REF! *#REF!/100)</f>
        <v>#REF!</v>
      </c>
      <c r="AZ312" s="4" t="e">
        <f>IF(#REF!="", "0",#REF! *#REF!/100)</f>
        <v>#REF!</v>
      </c>
      <c r="BA312" s="4" t="e">
        <f>IF(#REF!="", "0",#REF! *#REF!/100)</f>
        <v>#REF!</v>
      </c>
      <c r="BB312" s="4" t="e">
        <f>IF(#REF!="", "0",#REF! *#REF!/100)</f>
        <v>#REF!</v>
      </c>
    </row>
    <row r="313" spans="16:54" x14ac:dyDescent="0.35">
      <c r="P313" s="14">
        <f>'B. WasteTracking'!G339</f>
        <v>0</v>
      </c>
      <c r="Q313" s="67">
        <f>IF(ISNUMBER('B. WasteTracking'!I339), IF('B. WasteTracking'!$I$38=Calculations!$O$6,'B. WasteTracking'!I339,'B. WasteTracking'!I339*'B. WasteTracking'!$H339/100),0)</f>
        <v>0</v>
      </c>
      <c r="R313" s="67">
        <f>IF(ISNUMBER('B. WasteTracking'!J339), IF('B. WasteTracking'!$J$38=Calculations!$O$6,'B. WasteTracking'!J339,'B. WasteTracking'!J339*'B. WasteTracking'!$H339/100),0)</f>
        <v>0</v>
      </c>
      <c r="S313" s="67">
        <f>IF(ISNUMBER('B. WasteTracking'!K339), 'B. WasteTracking'!K339*'B. WasteTracking'!$H339/100,0)</f>
        <v>0</v>
      </c>
      <c r="T313" s="67">
        <f>IF(ISNUMBER('B. WasteTracking'!H339), 'B. WasteTracking'!H339,0)</f>
        <v>0</v>
      </c>
      <c r="W313" s="9"/>
      <c r="X313" s="9"/>
      <c r="AX313" s="4">
        <v>301</v>
      </c>
      <c r="AY313" s="4" t="e">
        <f>IF(#REF!="", "0",#REF! *#REF!/100)</f>
        <v>#REF!</v>
      </c>
      <c r="AZ313" s="4" t="e">
        <f>IF(#REF!="", "0",#REF! *#REF!/100)</f>
        <v>#REF!</v>
      </c>
      <c r="BA313" s="4" t="e">
        <f>IF(#REF!="", "0",#REF! *#REF!/100)</f>
        <v>#REF!</v>
      </c>
      <c r="BB313" s="4" t="e">
        <f>IF(#REF!="", "0",#REF! *#REF!/100)</f>
        <v>#REF!</v>
      </c>
    </row>
    <row r="314" spans="16:54" x14ac:dyDescent="0.35">
      <c r="P314" s="14">
        <f>'B. WasteTracking'!G340</f>
        <v>0</v>
      </c>
      <c r="Q314" s="67">
        <f>IF(ISNUMBER('B. WasteTracking'!I340), IF('B. WasteTracking'!$I$38=Calculations!$O$6,'B. WasteTracking'!I340,'B. WasteTracking'!I340*'B. WasteTracking'!$H340/100),0)</f>
        <v>0</v>
      </c>
      <c r="R314" s="67">
        <f>IF(ISNUMBER('B. WasteTracking'!J340), IF('B. WasteTracking'!$J$38=Calculations!$O$6,'B. WasteTracking'!J340,'B. WasteTracking'!J340*'B. WasteTracking'!$H340/100),0)</f>
        <v>0</v>
      </c>
      <c r="S314" s="67">
        <f>IF(ISNUMBER('B. WasteTracking'!K340), 'B. WasteTracking'!K340*'B. WasteTracking'!$H340/100,0)</f>
        <v>0</v>
      </c>
      <c r="T314" s="67">
        <f>IF(ISNUMBER('B. WasteTracking'!H340), 'B. WasteTracking'!H340,0)</f>
        <v>0</v>
      </c>
      <c r="W314" s="9"/>
      <c r="X314" s="9"/>
      <c r="AX314" s="4">
        <v>302</v>
      </c>
      <c r="AY314" s="4" t="e">
        <f>IF(#REF!="", "0",#REF! *#REF!/100)</f>
        <v>#REF!</v>
      </c>
      <c r="AZ314" s="4" t="e">
        <f>IF(#REF!="", "0",#REF! *#REF!/100)</f>
        <v>#REF!</v>
      </c>
      <c r="BA314" s="4" t="e">
        <f>IF(#REF!="", "0",#REF! *#REF!/100)</f>
        <v>#REF!</v>
      </c>
      <c r="BB314" s="4" t="e">
        <f>IF(#REF!="", "0",#REF! *#REF!/100)</f>
        <v>#REF!</v>
      </c>
    </row>
    <row r="315" spans="16:54" x14ac:dyDescent="0.35">
      <c r="P315" s="14">
        <f>'B. WasteTracking'!G341</f>
        <v>0</v>
      </c>
      <c r="Q315" s="67">
        <f>IF(ISNUMBER('B. WasteTracking'!I341), IF('B. WasteTracking'!$I$38=Calculations!$O$6,'B. WasteTracking'!I341,'B. WasteTracking'!I341*'B. WasteTracking'!$H341/100),0)</f>
        <v>0</v>
      </c>
      <c r="R315" s="67">
        <f>IF(ISNUMBER('B. WasteTracking'!J341), IF('B. WasteTracking'!$J$38=Calculations!$O$6,'B. WasteTracking'!J341,'B. WasteTracking'!J341*'B. WasteTracking'!$H341/100),0)</f>
        <v>0</v>
      </c>
      <c r="S315" s="67">
        <f>IF(ISNUMBER('B. WasteTracking'!K341), 'B. WasteTracking'!K341*'B. WasteTracking'!$H341/100,0)</f>
        <v>0</v>
      </c>
      <c r="T315" s="67">
        <f>IF(ISNUMBER('B. WasteTracking'!H341), 'B. WasteTracking'!H341,0)</f>
        <v>0</v>
      </c>
      <c r="W315" s="9"/>
      <c r="X315" s="9"/>
      <c r="AX315" s="4">
        <v>303</v>
      </c>
      <c r="AY315" s="4" t="e">
        <f>IF(#REF!="", "0",#REF! *#REF!/100)</f>
        <v>#REF!</v>
      </c>
      <c r="AZ315" s="4" t="e">
        <f>IF(#REF!="", "0",#REF! *#REF!/100)</f>
        <v>#REF!</v>
      </c>
      <c r="BA315" s="4" t="e">
        <f>IF(#REF!="", "0",#REF! *#REF!/100)</f>
        <v>#REF!</v>
      </c>
      <c r="BB315" s="4" t="e">
        <f>IF(#REF!="", "0",#REF! *#REF!/100)</f>
        <v>#REF!</v>
      </c>
    </row>
    <row r="316" spans="16:54" x14ac:dyDescent="0.35">
      <c r="P316" s="14">
        <f>'B. WasteTracking'!G342</f>
        <v>0</v>
      </c>
      <c r="Q316" s="67">
        <f>IF(ISNUMBER('B. WasteTracking'!I342), IF('B. WasteTracking'!$I$38=Calculations!$O$6,'B. WasteTracking'!I342,'B. WasteTracking'!I342*'B. WasteTracking'!$H342/100),0)</f>
        <v>0</v>
      </c>
      <c r="R316" s="67">
        <f>IF(ISNUMBER('B. WasteTracking'!J342), IF('B. WasteTracking'!$J$38=Calculations!$O$6,'B. WasteTracking'!J342,'B. WasteTracking'!J342*'B. WasteTracking'!$H342/100),0)</f>
        <v>0</v>
      </c>
      <c r="S316" s="67">
        <f>IF(ISNUMBER('B. WasteTracking'!K342), 'B. WasteTracking'!K342*'B. WasteTracking'!$H342/100,0)</f>
        <v>0</v>
      </c>
      <c r="T316" s="67">
        <f>IF(ISNUMBER('B. WasteTracking'!H342), 'B. WasteTracking'!H342,0)</f>
        <v>0</v>
      </c>
      <c r="W316" s="9"/>
      <c r="X316" s="9"/>
      <c r="AX316" s="4">
        <v>304</v>
      </c>
      <c r="AY316" s="4" t="e">
        <f>IF(#REF!="", "0",#REF! *#REF!/100)</f>
        <v>#REF!</v>
      </c>
      <c r="AZ316" s="4" t="e">
        <f>IF(#REF!="", "0",#REF! *#REF!/100)</f>
        <v>#REF!</v>
      </c>
      <c r="BA316" s="4" t="e">
        <f>IF(#REF!="", "0",#REF! *#REF!/100)</f>
        <v>#REF!</v>
      </c>
      <c r="BB316" s="4" t="e">
        <f>IF(#REF!="", "0",#REF! *#REF!/100)</f>
        <v>#REF!</v>
      </c>
    </row>
    <row r="317" spans="16:54" x14ac:dyDescent="0.35">
      <c r="P317" s="14">
        <f>'B. WasteTracking'!G343</f>
        <v>0</v>
      </c>
      <c r="Q317" s="67">
        <f>IF(ISNUMBER('B. WasteTracking'!I343), IF('B. WasteTracking'!$I$38=Calculations!$O$6,'B. WasteTracking'!I343,'B. WasteTracking'!I343*'B. WasteTracking'!$H343/100),0)</f>
        <v>0</v>
      </c>
      <c r="R317" s="67">
        <f>IF(ISNUMBER('B. WasteTracking'!J343), IF('B. WasteTracking'!$J$38=Calculations!$O$6,'B. WasteTracking'!J343,'B. WasteTracking'!J343*'B. WasteTracking'!$H343/100),0)</f>
        <v>0</v>
      </c>
      <c r="S317" s="67">
        <f>IF(ISNUMBER('B. WasteTracking'!K343), 'B. WasteTracking'!K343*'B. WasteTracking'!$H343/100,0)</f>
        <v>0</v>
      </c>
      <c r="T317" s="67">
        <f>IF(ISNUMBER('B. WasteTracking'!H343), 'B. WasteTracking'!H343,0)</f>
        <v>0</v>
      </c>
      <c r="W317" s="9"/>
      <c r="X317" s="9"/>
      <c r="AX317" s="4">
        <v>305</v>
      </c>
      <c r="AY317" s="4" t="e">
        <f>IF(#REF!="", "0",#REF! *#REF!/100)</f>
        <v>#REF!</v>
      </c>
      <c r="AZ317" s="4" t="e">
        <f>IF(#REF!="", "0",#REF! *#REF!/100)</f>
        <v>#REF!</v>
      </c>
      <c r="BA317" s="4" t="e">
        <f>IF(#REF!="", "0",#REF! *#REF!/100)</f>
        <v>#REF!</v>
      </c>
      <c r="BB317" s="4" t="e">
        <f>IF(#REF!="", "0",#REF! *#REF!/100)</f>
        <v>#REF!</v>
      </c>
    </row>
    <row r="318" spans="16:54" x14ac:dyDescent="0.35">
      <c r="P318" s="14">
        <f>'B. WasteTracking'!G344</f>
        <v>0</v>
      </c>
      <c r="Q318" s="67">
        <f>IF(ISNUMBER('B. WasteTracking'!I344), IF('B. WasteTracking'!$I$38=Calculations!$O$6,'B. WasteTracking'!I344,'B. WasteTracking'!I344*'B. WasteTracking'!$H344/100),0)</f>
        <v>0</v>
      </c>
      <c r="R318" s="67">
        <f>IF(ISNUMBER('B. WasteTracking'!J344), IF('B. WasteTracking'!$J$38=Calculations!$O$6,'B. WasteTracking'!J344,'B. WasteTracking'!J344*'B. WasteTracking'!$H344/100),0)</f>
        <v>0</v>
      </c>
      <c r="S318" s="67">
        <f>IF(ISNUMBER('B. WasteTracking'!K344), 'B. WasteTracking'!K344*'B. WasteTracking'!$H344/100,0)</f>
        <v>0</v>
      </c>
      <c r="T318" s="67">
        <f>IF(ISNUMBER('B. WasteTracking'!H344), 'B. WasteTracking'!H344,0)</f>
        <v>0</v>
      </c>
      <c r="W318" s="9"/>
      <c r="X318" s="9"/>
      <c r="AX318" s="4">
        <v>306</v>
      </c>
      <c r="AY318" s="4" t="e">
        <f>IF(#REF!="", "0",#REF! *#REF!/100)</f>
        <v>#REF!</v>
      </c>
      <c r="AZ318" s="4" t="e">
        <f>IF(#REF!="", "0",#REF! *#REF!/100)</f>
        <v>#REF!</v>
      </c>
      <c r="BA318" s="4" t="e">
        <f>IF(#REF!="", "0",#REF! *#REF!/100)</f>
        <v>#REF!</v>
      </c>
      <c r="BB318" s="4" t="e">
        <f>IF(#REF!="", "0",#REF! *#REF!/100)</f>
        <v>#REF!</v>
      </c>
    </row>
    <row r="319" spans="16:54" x14ac:dyDescent="0.35">
      <c r="P319" s="14">
        <f>'B. WasteTracking'!G345</f>
        <v>0</v>
      </c>
      <c r="Q319" s="67">
        <f>IF(ISNUMBER('B. WasteTracking'!I345), IF('B. WasteTracking'!$I$38=Calculations!$O$6,'B. WasteTracking'!I345,'B. WasteTracking'!I345*'B. WasteTracking'!$H345/100),0)</f>
        <v>0</v>
      </c>
      <c r="R319" s="67">
        <f>IF(ISNUMBER('B. WasteTracking'!J345), IF('B. WasteTracking'!$J$38=Calculations!$O$6,'B. WasteTracking'!J345,'B. WasteTracking'!J345*'B. WasteTracking'!$H345/100),0)</f>
        <v>0</v>
      </c>
      <c r="S319" s="67">
        <f>IF(ISNUMBER('B. WasteTracking'!K345), 'B. WasteTracking'!K345*'B. WasteTracking'!$H345/100,0)</f>
        <v>0</v>
      </c>
      <c r="T319" s="67">
        <f>IF(ISNUMBER('B. WasteTracking'!H345), 'B. WasteTracking'!H345,0)</f>
        <v>0</v>
      </c>
      <c r="W319" s="9"/>
      <c r="X319" s="9"/>
      <c r="AX319" s="4">
        <v>307</v>
      </c>
      <c r="AY319" s="4" t="e">
        <f>IF(#REF!="", "0",#REF! *#REF!/100)</f>
        <v>#REF!</v>
      </c>
      <c r="AZ319" s="4" t="e">
        <f>IF(#REF!="", "0",#REF! *#REF!/100)</f>
        <v>#REF!</v>
      </c>
      <c r="BA319" s="4" t="e">
        <f>IF(#REF!="", "0",#REF! *#REF!/100)</f>
        <v>#REF!</v>
      </c>
      <c r="BB319" s="4" t="e">
        <f>IF(#REF!="", "0",#REF! *#REF!/100)</f>
        <v>#REF!</v>
      </c>
    </row>
    <row r="320" spans="16:54" x14ac:dyDescent="0.35">
      <c r="P320" s="14">
        <f>'B. WasteTracking'!G346</f>
        <v>0</v>
      </c>
      <c r="Q320" s="67">
        <f>IF(ISNUMBER('B. WasteTracking'!I346), IF('B. WasteTracking'!$I$38=Calculations!$O$6,'B. WasteTracking'!I346,'B. WasteTracking'!I346*'B. WasteTracking'!$H346/100),0)</f>
        <v>0</v>
      </c>
      <c r="R320" s="67">
        <f>IF(ISNUMBER('B. WasteTracking'!J346), IF('B. WasteTracking'!$J$38=Calculations!$O$6,'B. WasteTracking'!J346,'B. WasteTracking'!J346*'B. WasteTracking'!$H346/100),0)</f>
        <v>0</v>
      </c>
      <c r="S320" s="67">
        <f>IF(ISNUMBER('B. WasteTracking'!K346), 'B. WasteTracking'!K346*'B. WasteTracking'!$H346/100,0)</f>
        <v>0</v>
      </c>
      <c r="T320" s="67">
        <f>IF(ISNUMBER('B. WasteTracking'!H346), 'B. WasteTracking'!H346,0)</f>
        <v>0</v>
      </c>
      <c r="W320" s="9"/>
      <c r="X320" s="9"/>
      <c r="AX320" s="4">
        <v>308</v>
      </c>
      <c r="AY320" s="4" t="e">
        <f>IF(#REF!="", "0",#REF! *#REF!/100)</f>
        <v>#REF!</v>
      </c>
      <c r="AZ320" s="4" t="e">
        <f>IF(#REF!="", "0",#REF! *#REF!/100)</f>
        <v>#REF!</v>
      </c>
      <c r="BA320" s="4" t="e">
        <f>IF(#REF!="", "0",#REF! *#REF!/100)</f>
        <v>#REF!</v>
      </c>
      <c r="BB320" s="4" t="e">
        <f>IF(#REF!="", "0",#REF! *#REF!/100)</f>
        <v>#REF!</v>
      </c>
    </row>
    <row r="321" spans="16:54" x14ac:dyDescent="0.35">
      <c r="P321" s="14">
        <f>'B. WasteTracking'!G347</f>
        <v>0</v>
      </c>
      <c r="Q321" s="67">
        <f>IF(ISNUMBER('B. WasteTracking'!I347), IF('B. WasteTracking'!$I$38=Calculations!$O$6,'B. WasteTracking'!I347,'B. WasteTracking'!I347*'B. WasteTracking'!$H347/100),0)</f>
        <v>0</v>
      </c>
      <c r="R321" s="67">
        <f>IF(ISNUMBER('B. WasteTracking'!J347), IF('B. WasteTracking'!$J$38=Calculations!$O$6,'B. WasteTracking'!J347,'B. WasteTracking'!J347*'B. WasteTracking'!$H347/100),0)</f>
        <v>0</v>
      </c>
      <c r="S321" s="67">
        <f>IF(ISNUMBER('B. WasteTracking'!K347), 'B. WasteTracking'!K347*'B. WasteTracking'!$H347/100,0)</f>
        <v>0</v>
      </c>
      <c r="T321" s="67">
        <f>IF(ISNUMBER('B. WasteTracking'!H347), 'B. WasteTracking'!H347,0)</f>
        <v>0</v>
      </c>
      <c r="W321" s="9"/>
      <c r="X321" s="9"/>
      <c r="AX321" s="4">
        <v>309</v>
      </c>
      <c r="AY321" s="4" t="e">
        <f>IF(#REF!="", "0",#REF! *#REF!/100)</f>
        <v>#REF!</v>
      </c>
      <c r="AZ321" s="4" t="e">
        <f>IF(#REF!="", "0",#REF! *#REF!/100)</f>
        <v>#REF!</v>
      </c>
      <c r="BA321" s="4" t="e">
        <f>IF(#REF!="", "0",#REF! *#REF!/100)</f>
        <v>#REF!</v>
      </c>
      <c r="BB321" s="4" t="e">
        <f>IF(#REF!="", "0",#REF! *#REF!/100)</f>
        <v>#REF!</v>
      </c>
    </row>
    <row r="322" spans="16:54" x14ac:dyDescent="0.35">
      <c r="P322" s="14">
        <f>'B. WasteTracking'!G348</f>
        <v>0</v>
      </c>
      <c r="Q322" s="67">
        <f>IF(ISNUMBER('B. WasteTracking'!I348), IF('B. WasteTracking'!$I$38=Calculations!$O$6,'B. WasteTracking'!I348,'B. WasteTracking'!I348*'B. WasteTracking'!$H348/100),0)</f>
        <v>0</v>
      </c>
      <c r="R322" s="67">
        <f>IF(ISNUMBER('B. WasteTracking'!J348), IF('B. WasteTracking'!$J$38=Calculations!$O$6,'B. WasteTracking'!J348,'B. WasteTracking'!J348*'B. WasteTracking'!$H348/100),0)</f>
        <v>0</v>
      </c>
      <c r="S322" s="67">
        <f>IF(ISNUMBER('B. WasteTracking'!K348), 'B. WasteTracking'!K348*'B. WasteTracking'!$H348/100,0)</f>
        <v>0</v>
      </c>
      <c r="T322" s="67">
        <f>IF(ISNUMBER('B. WasteTracking'!H348), 'B. WasteTracking'!H348,0)</f>
        <v>0</v>
      </c>
      <c r="W322" s="9"/>
      <c r="X322" s="9"/>
      <c r="AX322" s="4">
        <v>310</v>
      </c>
      <c r="AY322" s="4" t="e">
        <f>IF(#REF!="", "0",#REF! *#REF!/100)</f>
        <v>#REF!</v>
      </c>
      <c r="AZ322" s="4" t="e">
        <f>IF(#REF!="", "0",#REF! *#REF!/100)</f>
        <v>#REF!</v>
      </c>
      <c r="BA322" s="4" t="e">
        <f>IF(#REF!="", "0",#REF! *#REF!/100)</f>
        <v>#REF!</v>
      </c>
      <c r="BB322" s="4" t="e">
        <f>IF(#REF!="", "0",#REF! *#REF!/100)</f>
        <v>#REF!</v>
      </c>
    </row>
    <row r="323" spans="16:54" x14ac:dyDescent="0.35">
      <c r="P323" s="14">
        <f>'B. WasteTracking'!G349</f>
        <v>0</v>
      </c>
      <c r="Q323" s="67">
        <f>IF(ISNUMBER('B. WasteTracking'!I349), IF('B. WasteTracking'!$I$38=Calculations!$O$6,'B. WasteTracking'!I349,'B. WasteTracking'!I349*'B. WasteTracking'!$H349/100),0)</f>
        <v>0</v>
      </c>
      <c r="R323" s="67">
        <f>IF(ISNUMBER('B. WasteTracking'!J349), IF('B. WasteTracking'!$J$38=Calculations!$O$6,'B. WasteTracking'!J349,'B. WasteTracking'!J349*'B. WasteTracking'!$H349/100),0)</f>
        <v>0</v>
      </c>
      <c r="S323" s="67">
        <f>IF(ISNUMBER('B. WasteTracking'!K349), 'B. WasteTracking'!K349*'B. WasteTracking'!$H349/100,0)</f>
        <v>0</v>
      </c>
      <c r="T323" s="67">
        <f>IF(ISNUMBER('B. WasteTracking'!H349), 'B. WasteTracking'!H349,0)</f>
        <v>0</v>
      </c>
      <c r="W323" s="9"/>
      <c r="X323" s="9"/>
      <c r="AX323" s="4">
        <v>311</v>
      </c>
      <c r="AY323" s="4" t="e">
        <f>IF(#REF!="", "0",#REF! *#REF!/100)</f>
        <v>#REF!</v>
      </c>
      <c r="AZ323" s="4" t="e">
        <f>IF(#REF!="", "0",#REF! *#REF!/100)</f>
        <v>#REF!</v>
      </c>
      <c r="BA323" s="4" t="e">
        <f>IF(#REF!="", "0",#REF! *#REF!/100)</f>
        <v>#REF!</v>
      </c>
      <c r="BB323" s="4" t="e">
        <f>IF(#REF!="", "0",#REF! *#REF!/100)</f>
        <v>#REF!</v>
      </c>
    </row>
    <row r="324" spans="16:54" x14ac:dyDescent="0.35">
      <c r="P324" s="14">
        <f>'B. WasteTracking'!G350</f>
        <v>0</v>
      </c>
      <c r="Q324" s="67">
        <f>IF(ISNUMBER('B. WasteTracking'!I350), IF('B. WasteTracking'!$I$38=Calculations!$O$6,'B. WasteTracking'!I350,'B. WasteTracking'!I350*'B. WasteTracking'!$H350/100),0)</f>
        <v>0</v>
      </c>
      <c r="R324" s="67">
        <f>IF(ISNUMBER('B. WasteTracking'!J350), IF('B. WasteTracking'!$J$38=Calculations!$O$6,'B. WasteTracking'!J350,'B. WasteTracking'!J350*'B. WasteTracking'!$H350/100),0)</f>
        <v>0</v>
      </c>
      <c r="S324" s="67">
        <f>IF(ISNUMBER('B. WasteTracking'!K350), 'B. WasteTracking'!K350*'B. WasteTracking'!$H350/100,0)</f>
        <v>0</v>
      </c>
      <c r="T324" s="67">
        <f>IF(ISNUMBER('B. WasteTracking'!H350), 'B. WasteTracking'!H350,0)</f>
        <v>0</v>
      </c>
      <c r="W324" s="9"/>
      <c r="X324" s="9"/>
      <c r="AX324" s="4">
        <v>312</v>
      </c>
      <c r="AY324" s="4" t="e">
        <f>IF(#REF!="", "0",#REF! *#REF!/100)</f>
        <v>#REF!</v>
      </c>
      <c r="AZ324" s="4" t="e">
        <f>IF(#REF!="", "0",#REF! *#REF!/100)</f>
        <v>#REF!</v>
      </c>
      <c r="BA324" s="4" t="e">
        <f>IF(#REF!="", "0",#REF! *#REF!/100)</f>
        <v>#REF!</v>
      </c>
      <c r="BB324" s="4" t="e">
        <f>IF(#REF!="", "0",#REF! *#REF!/100)</f>
        <v>#REF!</v>
      </c>
    </row>
    <row r="325" spans="16:54" x14ac:dyDescent="0.35">
      <c r="P325" s="14">
        <f>'B. WasteTracking'!G351</f>
        <v>0</v>
      </c>
      <c r="Q325" s="67">
        <f>IF(ISNUMBER('B. WasteTracking'!I351), IF('B. WasteTracking'!$I$38=Calculations!$O$6,'B. WasteTracking'!I351,'B. WasteTracking'!I351*'B. WasteTracking'!$H351/100),0)</f>
        <v>0</v>
      </c>
      <c r="R325" s="67">
        <f>IF(ISNUMBER('B. WasteTracking'!J351), IF('B. WasteTracking'!$J$38=Calculations!$O$6,'B. WasteTracking'!J351,'B. WasteTracking'!J351*'B. WasteTracking'!$H351/100),0)</f>
        <v>0</v>
      </c>
      <c r="S325" s="67">
        <f>IF(ISNUMBER('B. WasteTracking'!K351), 'B. WasteTracking'!K351*'B. WasteTracking'!$H351/100,0)</f>
        <v>0</v>
      </c>
      <c r="T325" s="67">
        <f>IF(ISNUMBER('B. WasteTracking'!H351), 'B. WasteTracking'!H351,0)</f>
        <v>0</v>
      </c>
      <c r="W325" s="9"/>
      <c r="X325" s="9"/>
      <c r="AX325" s="4">
        <v>313</v>
      </c>
      <c r="AY325" s="4" t="e">
        <f>IF(#REF!="", "0",#REF! *#REF!/100)</f>
        <v>#REF!</v>
      </c>
      <c r="AZ325" s="4" t="e">
        <f>IF(#REF!="", "0",#REF! *#REF!/100)</f>
        <v>#REF!</v>
      </c>
      <c r="BA325" s="4" t="e">
        <f>IF(#REF!="", "0",#REF! *#REF!/100)</f>
        <v>#REF!</v>
      </c>
      <c r="BB325" s="4" t="e">
        <f>IF(#REF!="", "0",#REF! *#REF!/100)</f>
        <v>#REF!</v>
      </c>
    </row>
    <row r="326" spans="16:54" x14ac:dyDescent="0.35">
      <c r="P326" s="14">
        <f>'B. WasteTracking'!G352</f>
        <v>0</v>
      </c>
      <c r="Q326" s="67">
        <f>IF(ISNUMBER('B. WasteTracking'!I352), IF('B. WasteTracking'!$I$38=Calculations!$O$6,'B. WasteTracking'!I352,'B. WasteTracking'!I352*'B. WasteTracking'!$H352/100),0)</f>
        <v>0</v>
      </c>
      <c r="R326" s="67">
        <f>IF(ISNUMBER('B. WasteTracking'!J352), IF('B. WasteTracking'!$J$38=Calculations!$O$6,'B. WasteTracking'!J352,'B. WasteTracking'!J352*'B. WasteTracking'!$H352/100),0)</f>
        <v>0</v>
      </c>
      <c r="S326" s="67">
        <f>IF(ISNUMBER('B. WasteTracking'!K352), 'B. WasteTracking'!K352*'B. WasteTracking'!$H352/100,0)</f>
        <v>0</v>
      </c>
      <c r="T326" s="67">
        <f>IF(ISNUMBER('B. WasteTracking'!H352), 'B. WasteTracking'!H352,0)</f>
        <v>0</v>
      </c>
      <c r="W326" s="9"/>
      <c r="X326" s="9"/>
      <c r="AX326" s="4">
        <v>314</v>
      </c>
      <c r="AY326" s="4" t="e">
        <f>IF(#REF!="", "0",#REF! *#REF!/100)</f>
        <v>#REF!</v>
      </c>
      <c r="AZ326" s="4" t="e">
        <f>IF(#REF!="", "0",#REF! *#REF!/100)</f>
        <v>#REF!</v>
      </c>
      <c r="BA326" s="4" t="e">
        <f>IF(#REF!="", "0",#REF! *#REF!/100)</f>
        <v>#REF!</v>
      </c>
      <c r="BB326" s="4" t="e">
        <f>IF(#REF!="", "0",#REF! *#REF!/100)</f>
        <v>#REF!</v>
      </c>
    </row>
    <row r="327" spans="16:54" x14ac:dyDescent="0.35">
      <c r="P327" s="14">
        <f>'B. WasteTracking'!G353</f>
        <v>0</v>
      </c>
      <c r="Q327" s="67">
        <f>IF(ISNUMBER('B. WasteTracking'!I353), IF('B. WasteTracking'!$I$38=Calculations!$O$6,'B. WasteTracking'!I353,'B. WasteTracking'!I353*'B. WasteTracking'!$H353/100),0)</f>
        <v>0</v>
      </c>
      <c r="R327" s="67">
        <f>IF(ISNUMBER('B. WasteTracking'!J353), IF('B. WasteTracking'!$J$38=Calculations!$O$6,'B. WasteTracking'!J353,'B. WasteTracking'!J353*'B. WasteTracking'!$H353/100),0)</f>
        <v>0</v>
      </c>
      <c r="S327" s="67">
        <f>IF(ISNUMBER('B. WasteTracking'!K353), 'B. WasteTracking'!K353*'B. WasteTracking'!$H353/100,0)</f>
        <v>0</v>
      </c>
      <c r="T327" s="67">
        <f>IF(ISNUMBER('B. WasteTracking'!H353), 'B. WasteTracking'!H353,0)</f>
        <v>0</v>
      </c>
      <c r="W327" s="9"/>
      <c r="X327" s="9"/>
      <c r="AX327" s="4">
        <v>315</v>
      </c>
      <c r="AY327" s="4" t="e">
        <f>IF(#REF!="", "0",#REF! *#REF!/100)</f>
        <v>#REF!</v>
      </c>
      <c r="AZ327" s="4" t="e">
        <f>IF(#REF!="", "0",#REF! *#REF!/100)</f>
        <v>#REF!</v>
      </c>
      <c r="BA327" s="4" t="e">
        <f>IF(#REF!="", "0",#REF! *#REF!/100)</f>
        <v>#REF!</v>
      </c>
      <c r="BB327" s="4" t="e">
        <f>IF(#REF!="", "0",#REF! *#REF!/100)</f>
        <v>#REF!</v>
      </c>
    </row>
    <row r="328" spans="16:54" x14ac:dyDescent="0.35">
      <c r="P328" s="14">
        <f>'B. WasteTracking'!G354</f>
        <v>0</v>
      </c>
      <c r="Q328" s="67">
        <f>IF(ISNUMBER('B. WasteTracking'!I354), IF('B. WasteTracking'!$I$38=Calculations!$O$6,'B. WasteTracking'!I354,'B. WasteTracking'!I354*'B. WasteTracking'!$H354/100),0)</f>
        <v>0</v>
      </c>
      <c r="R328" s="67">
        <f>IF(ISNUMBER('B. WasteTracking'!J354), IF('B. WasteTracking'!$J$38=Calculations!$O$6,'B. WasteTracking'!J354,'B. WasteTracking'!J354*'B. WasteTracking'!$H354/100),0)</f>
        <v>0</v>
      </c>
      <c r="S328" s="67">
        <f>IF(ISNUMBER('B. WasteTracking'!K354), 'B. WasteTracking'!K354*'B. WasteTracking'!$H354/100,0)</f>
        <v>0</v>
      </c>
      <c r="T328" s="67">
        <f>IF(ISNUMBER('B. WasteTracking'!H354), 'B. WasteTracking'!H354,0)</f>
        <v>0</v>
      </c>
      <c r="W328" s="9"/>
      <c r="X328" s="9"/>
      <c r="AX328" s="4">
        <v>316</v>
      </c>
      <c r="AY328" s="4" t="e">
        <f>IF(#REF!="", "0",#REF! *#REF!/100)</f>
        <v>#REF!</v>
      </c>
      <c r="AZ328" s="4" t="e">
        <f>IF(#REF!="", "0",#REF! *#REF!/100)</f>
        <v>#REF!</v>
      </c>
      <c r="BA328" s="4" t="e">
        <f>IF(#REF!="", "0",#REF! *#REF!/100)</f>
        <v>#REF!</v>
      </c>
      <c r="BB328" s="4" t="e">
        <f>IF(#REF!="", "0",#REF! *#REF!/100)</f>
        <v>#REF!</v>
      </c>
    </row>
    <row r="329" spans="16:54" x14ac:dyDescent="0.35">
      <c r="P329" s="14">
        <f>'B. WasteTracking'!G355</f>
        <v>0</v>
      </c>
      <c r="Q329" s="67">
        <f>IF(ISNUMBER('B. WasteTracking'!I355), IF('B. WasteTracking'!$I$38=Calculations!$O$6,'B. WasteTracking'!I355,'B. WasteTracking'!I355*'B. WasteTracking'!$H355/100),0)</f>
        <v>0</v>
      </c>
      <c r="R329" s="67">
        <f>IF(ISNUMBER('B. WasteTracking'!J355), IF('B. WasteTracking'!$J$38=Calculations!$O$6,'B. WasteTracking'!J355,'B. WasteTracking'!J355*'B. WasteTracking'!$H355/100),0)</f>
        <v>0</v>
      </c>
      <c r="S329" s="67">
        <f>IF(ISNUMBER('B. WasteTracking'!K355), 'B. WasteTracking'!K355*'B. WasteTracking'!$H355/100,0)</f>
        <v>0</v>
      </c>
      <c r="T329" s="67">
        <f>IF(ISNUMBER('B. WasteTracking'!H355), 'B. WasteTracking'!H355,0)</f>
        <v>0</v>
      </c>
      <c r="W329" s="9"/>
      <c r="X329" s="9"/>
      <c r="AX329" s="4">
        <v>317</v>
      </c>
      <c r="AY329" s="4" t="e">
        <f>IF(#REF!="", "0",#REF! *#REF!/100)</f>
        <v>#REF!</v>
      </c>
      <c r="AZ329" s="4" t="e">
        <f>IF(#REF!="", "0",#REF! *#REF!/100)</f>
        <v>#REF!</v>
      </c>
      <c r="BA329" s="4" t="e">
        <f>IF(#REF!="", "0",#REF! *#REF!/100)</f>
        <v>#REF!</v>
      </c>
      <c r="BB329" s="4" t="e">
        <f>IF(#REF!="", "0",#REF! *#REF!/100)</f>
        <v>#REF!</v>
      </c>
    </row>
    <row r="330" spans="16:54" x14ac:dyDescent="0.35">
      <c r="P330" s="14">
        <f>'B. WasteTracking'!G356</f>
        <v>0</v>
      </c>
      <c r="Q330" s="67">
        <f>IF(ISNUMBER('B. WasteTracking'!I356), IF('B. WasteTracking'!$I$38=Calculations!$O$6,'B. WasteTracking'!I356,'B. WasteTracking'!I356*'B. WasteTracking'!$H356/100),0)</f>
        <v>0</v>
      </c>
      <c r="R330" s="67">
        <f>IF(ISNUMBER('B. WasteTracking'!J356), IF('B. WasteTracking'!$J$38=Calculations!$O$6,'B. WasteTracking'!J356,'B. WasteTracking'!J356*'B. WasteTracking'!$H356/100),0)</f>
        <v>0</v>
      </c>
      <c r="S330" s="67">
        <f>IF(ISNUMBER('B. WasteTracking'!K356), 'B. WasteTracking'!K356*'B. WasteTracking'!$H356/100,0)</f>
        <v>0</v>
      </c>
      <c r="T330" s="67">
        <f>IF(ISNUMBER('B. WasteTracking'!H356), 'B. WasteTracking'!H356,0)</f>
        <v>0</v>
      </c>
      <c r="W330" s="9"/>
      <c r="X330" s="9"/>
      <c r="AX330" s="4">
        <v>318</v>
      </c>
      <c r="AY330" s="4" t="e">
        <f>IF(#REF!="", "0",#REF! *#REF!/100)</f>
        <v>#REF!</v>
      </c>
      <c r="AZ330" s="4" t="e">
        <f>IF(#REF!="", "0",#REF! *#REF!/100)</f>
        <v>#REF!</v>
      </c>
      <c r="BA330" s="4" t="e">
        <f>IF(#REF!="", "0",#REF! *#REF!/100)</f>
        <v>#REF!</v>
      </c>
      <c r="BB330" s="4" t="e">
        <f>IF(#REF!="", "0",#REF! *#REF!/100)</f>
        <v>#REF!</v>
      </c>
    </row>
    <row r="331" spans="16:54" x14ac:dyDescent="0.35">
      <c r="P331" s="14">
        <f>'B. WasteTracking'!G357</f>
        <v>0</v>
      </c>
      <c r="Q331" s="67">
        <f>IF(ISNUMBER('B. WasteTracking'!I357), IF('B. WasteTracking'!$I$38=Calculations!$O$6,'B. WasteTracking'!I357,'B. WasteTracking'!I357*'B. WasteTracking'!$H357/100),0)</f>
        <v>0</v>
      </c>
      <c r="R331" s="67">
        <f>IF(ISNUMBER('B. WasteTracking'!J357), IF('B. WasteTracking'!$J$38=Calculations!$O$6,'B. WasteTracking'!J357,'B. WasteTracking'!J357*'B. WasteTracking'!$H357/100),0)</f>
        <v>0</v>
      </c>
      <c r="S331" s="67">
        <f>IF(ISNUMBER('B. WasteTracking'!K357), 'B. WasteTracking'!K357*'B. WasteTracking'!$H357/100,0)</f>
        <v>0</v>
      </c>
      <c r="T331" s="67">
        <f>IF(ISNUMBER('B. WasteTracking'!H357), 'B. WasteTracking'!H357,0)</f>
        <v>0</v>
      </c>
      <c r="W331" s="9"/>
      <c r="X331" s="9"/>
      <c r="AX331" s="4">
        <v>319</v>
      </c>
      <c r="AY331" s="4" t="e">
        <f>IF(#REF!="", "0",#REF! *#REF!/100)</f>
        <v>#REF!</v>
      </c>
      <c r="AZ331" s="4" t="e">
        <f>IF(#REF!="", "0",#REF! *#REF!/100)</f>
        <v>#REF!</v>
      </c>
      <c r="BA331" s="4" t="e">
        <f>IF(#REF!="", "0",#REF! *#REF!/100)</f>
        <v>#REF!</v>
      </c>
      <c r="BB331" s="4" t="e">
        <f>IF(#REF!="", "0",#REF! *#REF!/100)</f>
        <v>#REF!</v>
      </c>
    </row>
    <row r="332" spans="16:54" x14ac:dyDescent="0.35">
      <c r="P332" s="14">
        <f>'B. WasteTracking'!G358</f>
        <v>0</v>
      </c>
      <c r="Q332" s="67">
        <f>IF(ISNUMBER('B. WasteTracking'!I358), IF('B. WasteTracking'!$I$38=Calculations!$O$6,'B. WasteTracking'!I358,'B. WasteTracking'!I358*'B. WasteTracking'!$H358/100),0)</f>
        <v>0</v>
      </c>
      <c r="R332" s="67">
        <f>IF(ISNUMBER('B. WasteTracking'!J358), IF('B. WasteTracking'!$J$38=Calculations!$O$6,'B. WasteTracking'!J358,'B. WasteTracking'!J358*'B. WasteTracking'!$H358/100),0)</f>
        <v>0</v>
      </c>
      <c r="S332" s="67">
        <f>IF(ISNUMBER('B. WasteTracking'!K358), 'B. WasteTracking'!K358*'B. WasteTracking'!$H358/100,0)</f>
        <v>0</v>
      </c>
      <c r="T332" s="67">
        <f>IF(ISNUMBER('B. WasteTracking'!H358), 'B. WasteTracking'!H358,0)</f>
        <v>0</v>
      </c>
      <c r="W332" s="9"/>
      <c r="X332" s="9"/>
      <c r="AX332" s="4">
        <v>320</v>
      </c>
      <c r="AY332" s="4" t="e">
        <f>IF(#REF!="", "0",#REF! *#REF!/100)</f>
        <v>#REF!</v>
      </c>
      <c r="AZ332" s="4" t="e">
        <f>IF(#REF!="", "0",#REF! *#REF!/100)</f>
        <v>#REF!</v>
      </c>
      <c r="BA332" s="4" t="e">
        <f>IF(#REF!="", "0",#REF! *#REF!/100)</f>
        <v>#REF!</v>
      </c>
      <c r="BB332" s="4" t="e">
        <f>IF(#REF!="", "0",#REF! *#REF!/100)</f>
        <v>#REF!</v>
      </c>
    </row>
    <row r="333" spans="16:54" x14ac:dyDescent="0.35">
      <c r="P333" s="14">
        <f>'B. WasteTracking'!G359</f>
        <v>0</v>
      </c>
      <c r="Q333" s="67">
        <f>IF(ISNUMBER('B. WasteTracking'!I359), IF('B. WasteTracking'!$I$38=Calculations!$O$6,'B. WasteTracking'!I359,'B. WasteTracking'!I359*'B. WasteTracking'!$H359/100),0)</f>
        <v>0</v>
      </c>
      <c r="R333" s="67">
        <f>IF(ISNUMBER('B. WasteTracking'!J359), IF('B. WasteTracking'!$J$38=Calculations!$O$6,'B. WasteTracking'!J359,'B. WasteTracking'!J359*'B. WasteTracking'!$H359/100),0)</f>
        <v>0</v>
      </c>
      <c r="S333" s="67">
        <f>IF(ISNUMBER('B. WasteTracking'!K359), 'B. WasteTracking'!K359*'B. WasteTracking'!$H359/100,0)</f>
        <v>0</v>
      </c>
      <c r="T333" s="67">
        <f>IF(ISNUMBER('B. WasteTracking'!H359), 'B. WasteTracking'!H359,0)</f>
        <v>0</v>
      </c>
      <c r="W333" s="9"/>
      <c r="X333" s="9"/>
      <c r="AX333" s="4">
        <v>321</v>
      </c>
      <c r="AY333" s="4" t="e">
        <f>IF(#REF!="", "0",#REF! *#REF!/100)</f>
        <v>#REF!</v>
      </c>
      <c r="AZ333" s="4" t="e">
        <f>IF(#REF!="", "0",#REF! *#REF!/100)</f>
        <v>#REF!</v>
      </c>
      <c r="BA333" s="4" t="e">
        <f>IF(#REF!="", "0",#REF! *#REF!/100)</f>
        <v>#REF!</v>
      </c>
      <c r="BB333" s="4" t="e">
        <f>IF(#REF!="", "0",#REF! *#REF!/100)</f>
        <v>#REF!</v>
      </c>
    </row>
    <row r="334" spans="16:54" x14ac:dyDescent="0.35">
      <c r="P334" s="14">
        <f>'B. WasteTracking'!G360</f>
        <v>0</v>
      </c>
      <c r="Q334" s="67">
        <f>IF(ISNUMBER('B. WasteTracking'!I360), IF('B. WasteTracking'!$I$38=Calculations!$O$6,'B. WasteTracking'!I360,'B. WasteTracking'!I360*'B. WasteTracking'!$H360/100),0)</f>
        <v>0</v>
      </c>
      <c r="R334" s="67">
        <f>IF(ISNUMBER('B. WasteTracking'!J360), IF('B. WasteTracking'!$J$38=Calculations!$O$6,'B. WasteTracking'!J360,'B. WasteTracking'!J360*'B. WasteTracking'!$H360/100),0)</f>
        <v>0</v>
      </c>
      <c r="S334" s="67">
        <f>IF(ISNUMBER('B. WasteTracking'!K360), 'B. WasteTracking'!K360*'B. WasteTracking'!$H360/100,0)</f>
        <v>0</v>
      </c>
      <c r="T334" s="67">
        <f>IF(ISNUMBER('B. WasteTracking'!H360), 'B. WasteTracking'!H360,0)</f>
        <v>0</v>
      </c>
      <c r="W334" s="9"/>
      <c r="X334" s="9"/>
      <c r="AX334" s="4">
        <v>322</v>
      </c>
      <c r="AY334" s="4" t="e">
        <f>IF(#REF!="", "0",#REF! *#REF!/100)</f>
        <v>#REF!</v>
      </c>
      <c r="AZ334" s="4" t="e">
        <f>IF(#REF!="", "0",#REF! *#REF!/100)</f>
        <v>#REF!</v>
      </c>
      <c r="BA334" s="4" t="e">
        <f>IF(#REF!="", "0",#REF! *#REF!/100)</f>
        <v>#REF!</v>
      </c>
      <c r="BB334" s="4" t="e">
        <f>IF(#REF!="", "0",#REF! *#REF!/100)</f>
        <v>#REF!</v>
      </c>
    </row>
    <row r="335" spans="16:54" x14ac:dyDescent="0.35">
      <c r="P335" s="14">
        <f>'B. WasteTracking'!G361</f>
        <v>0</v>
      </c>
      <c r="Q335" s="67">
        <f>IF(ISNUMBER('B. WasteTracking'!I361), IF('B. WasteTracking'!$I$38=Calculations!$O$6,'B. WasteTracking'!I361,'B. WasteTracking'!I361*'B. WasteTracking'!$H361/100),0)</f>
        <v>0</v>
      </c>
      <c r="R335" s="67">
        <f>IF(ISNUMBER('B. WasteTracking'!J361), IF('B. WasteTracking'!$J$38=Calculations!$O$6,'B. WasteTracking'!J361,'B. WasteTracking'!J361*'B. WasteTracking'!$H361/100),0)</f>
        <v>0</v>
      </c>
      <c r="S335" s="67">
        <f>IF(ISNUMBER('B. WasteTracking'!K361), 'B. WasteTracking'!K361*'B. WasteTracking'!$H361/100,0)</f>
        <v>0</v>
      </c>
      <c r="T335" s="67">
        <f>IF(ISNUMBER('B. WasteTracking'!H361), 'B. WasteTracking'!H361,0)</f>
        <v>0</v>
      </c>
      <c r="W335" s="9"/>
      <c r="X335" s="9"/>
      <c r="AX335" s="4">
        <v>323</v>
      </c>
      <c r="AY335" s="4" t="e">
        <f>IF(#REF!="", "0",#REF! *#REF!/100)</f>
        <v>#REF!</v>
      </c>
      <c r="AZ335" s="4" t="e">
        <f>IF(#REF!="", "0",#REF! *#REF!/100)</f>
        <v>#REF!</v>
      </c>
      <c r="BA335" s="4" t="e">
        <f>IF(#REF!="", "0",#REF! *#REF!/100)</f>
        <v>#REF!</v>
      </c>
      <c r="BB335" s="4" t="e">
        <f>IF(#REF!="", "0",#REF! *#REF!/100)</f>
        <v>#REF!</v>
      </c>
    </row>
    <row r="336" spans="16:54" x14ac:dyDescent="0.35">
      <c r="P336" s="14">
        <f>'B. WasteTracking'!G362</f>
        <v>0</v>
      </c>
      <c r="Q336" s="67">
        <f>IF(ISNUMBER('B. WasteTracking'!I362), IF('B. WasteTracking'!$I$38=Calculations!$O$6,'B. WasteTracking'!I362,'B. WasteTracking'!I362*'B. WasteTracking'!$H362/100),0)</f>
        <v>0</v>
      </c>
      <c r="R336" s="67">
        <f>IF(ISNUMBER('B. WasteTracking'!J362), IF('B. WasteTracking'!$J$38=Calculations!$O$6,'B. WasteTracking'!J362,'B. WasteTracking'!J362*'B. WasteTracking'!$H362/100),0)</f>
        <v>0</v>
      </c>
      <c r="S336" s="67">
        <f>IF(ISNUMBER('B. WasteTracking'!K362), 'B. WasteTracking'!K362*'B. WasteTracking'!$H362/100,0)</f>
        <v>0</v>
      </c>
      <c r="T336" s="67">
        <f>IF(ISNUMBER('B. WasteTracking'!H362), 'B. WasteTracking'!H362,0)</f>
        <v>0</v>
      </c>
      <c r="W336" s="9"/>
      <c r="X336" s="9"/>
      <c r="AX336" s="4">
        <v>324</v>
      </c>
      <c r="AY336" s="4" t="e">
        <f>IF(#REF!="", "0",#REF! *#REF!/100)</f>
        <v>#REF!</v>
      </c>
      <c r="AZ336" s="4" t="e">
        <f>IF(#REF!="", "0",#REF! *#REF!/100)</f>
        <v>#REF!</v>
      </c>
      <c r="BA336" s="4" t="e">
        <f>IF(#REF!="", "0",#REF! *#REF!/100)</f>
        <v>#REF!</v>
      </c>
      <c r="BB336" s="4" t="e">
        <f>IF(#REF!="", "0",#REF! *#REF!/100)</f>
        <v>#REF!</v>
      </c>
    </row>
    <row r="337" spans="15:54" x14ac:dyDescent="0.35">
      <c r="P337" s="14">
        <f>'B. WasteTracking'!G363</f>
        <v>0</v>
      </c>
      <c r="Q337" s="67">
        <f>IF(ISNUMBER('B. WasteTracking'!I363), IF('B. WasteTracking'!$I$38=Calculations!$O$6,'B. WasteTracking'!I363,'B. WasteTracking'!I363*'B. WasteTracking'!$H363/100),0)</f>
        <v>0</v>
      </c>
      <c r="R337" s="67">
        <f>IF(ISNUMBER('B. WasteTracking'!J363), IF('B. WasteTracking'!$J$38=Calculations!$O$6,'B. WasteTracking'!J363,'B. WasteTracking'!J363*'B. WasteTracking'!$H363/100),0)</f>
        <v>0</v>
      </c>
      <c r="S337" s="67">
        <f>IF(ISNUMBER('B. WasteTracking'!K363), 'B. WasteTracking'!K363*'B. WasteTracking'!$H363/100,0)</f>
        <v>0</v>
      </c>
      <c r="T337" s="67">
        <f>IF(ISNUMBER('B. WasteTracking'!H363), 'B. WasteTracking'!H363,0)</f>
        <v>0</v>
      </c>
      <c r="W337" s="9"/>
      <c r="X337" s="9"/>
      <c r="AX337" s="4">
        <v>325</v>
      </c>
      <c r="AY337" s="4" t="e">
        <f>IF(#REF!="", "0",#REF! *#REF!/100)</f>
        <v>#REF!</v>
      </c>
      <c r="AZ337" s="4" t="e">
        <f>IF(#REF!="", "0",#REF! *#REF!/100)</f>
        <v>#REF!</v>
      </c>
      <c r="BA337" s="4" t="e">
        <f>IF(#REF!="", "0",#REF! *#REF!/100)</f>
        <v>#REF!</v>
      </c>
      <c r="BB337" s="4" t="e">
        <f>IF(#REF!="", "0",#REF! *#REF!/100)</f>
        <v>#REF!</v>
      </c>
    </row>
    <row r="338" spans="15:54" x14ac:dyDescent="0.35">
      <c r="P338" s="14">
        <f>'B. WasteTracking'!G364</f>
        <v>0</v>
      </c>
      <c r="Q338" s="67">
        <f>IF(ISNUMBER('B. WasteTracking'!I364), IF('B. WasteTracking'!$I$38=Calculations!$O$6,'B. WasteTracking'!I364,'B. WasteTracking'!I364*'B. WasteTracking'!$H364/100),0)</f>
        <v>0</v>
      </c>
      <c r="R338" s="67">
        <f>IF(ISNUMBER('B. WasteTracking'!J364), IF('B. WasteTracking'!$J$38=Calculations!$O$6,'B. WasteTracking'!J364,'B. WasteTracking'!J364*'B. WasteTracking'!$H364/100),0)</f>
        <v>0</v>
      </c>
      <c r="S338" s="67">
        <f>IF(ISNUMBER('B. WasteTracking'!K364), 'B. WasteTracking'!K364*'B. WasteTracking'!$H364/100,0)</f>
        <v>0</v>
      </c>
      <c r="T338" s="67">
        <f>IF(ISNUMBER('B. WasteTracking'!H364), 'B. WasteTracking'!H364,0)</f>
        <v>0</v>
      </c>
      <c r="W338" s="9"/>
      <c r="X338" s="9"/>
      <c r="AX338" s="4">
        <v>326</v>
      </c>
      <c r="AY338" s="4" t="e">
        <f>IF(#REF!="", "0",#REF! *#REF!/100)</f>
        <v>#REF!</v>
      </c>
      <c r="AZ338" s="4" t="e">
        <f>IF(#REF!="", "0",#REF! *#REF!/100)</f>
        <v>#REF!</v>
      </c>
      <c r="BA338" s="4" t="e">
        <f>IF(#REF!="", "0",#REF! *#REF!/100)</f>
        <v>#REF!</v>
      </c>
      <c r="BB338" s="4" t="e">
        <f>IF(#REF!="", "0",#REF! *#REF!/100)</f>
        <v>#REF!</v>
      </c>
    </row>
    <row r="339" spans="15:54" x14ac:dyDescent="0.35">
      <c r="O339" s="4"/>
      <c r="P339" s="14">
        <f>'B. WasteTracking'!G365</f>
        <v>0</v>
      </c>
      <c r="Q339" s="67">
        <f>IF(ISNUMBER('B. WasteTracking'!I365), IF('B. WasteTracking'!$I$38=Calculations!$O$6,'B. WasteTracking'!I365,'B. WasteTracking'!I365*'B. WasteTracking'!$H365/100),0)</f>
        <v>0</v>
      </c>
      <c r="R339" s="67">
        <f>IF(ISNUMBER('B. WasteTracking'!J365), IF('B. WasteTracking'!$J$38=Calculations!$O$6,'B. WasteTracking'!J365,'B. WasteTracking'!J365*'B. WasteTracking'!$H365/100),0)</f>
        <v>0</v>
      </c>
      <c r="S339" s="67">
        <f>IF(ISNUMBER('B. WasteTracking'!K365), 'B. WasteTracking'!K365*'B. WasteTracking'!$H365/100,0)</f>
        <v>0</v>
      </c>
      <c r="T339" s="67">
        <f>IF(ISNUMBER('B. WasteTracking'!H365), 'B. WasteTracking'!H365,0)</f>
        <v>0</v>
      </c>
      <c r="W339" s="9"/>
      <c r="X339" s="9"/>
      <c r="AX339" s="4">
        <v>327</v>
      </c>
      <c r="AY339" s="4" t="e">
        <f>IF(#REF!="", "0",#REF! *#REF!/100)</f>
        <v>#REF!</v>
      </c>
      <c r="AZ339" s="4" t="e">
        <f>IF(#REF!="", "0",#REF! *#REF!/100)</f>
        <v>#REF!</v>
      </c>
      <c r="BA339" s="4" t="e">
        <f>IF(#REF!="", "0",#REF! *#REF!/100)</f>
        <v>#REF!</v>
      </c>
      <c r="BB339" s="4" t="e">
        <f>IF(#REF!="", "0",#REF! *#REF!/100)</f>
        <v>#REF!</v>
      </c>
    </row>
    <row r="340" spans="15:54" x14ac:dyDescent="0.35">
      <c r="O340" s="4"/>
      <c r="P340" s="14" t="str">
        <f>'B. WasteTracking'!G366</f>
        <v>Type of  Materials</v>
      </c>
      <c r="Q340" s="67">
        <f>IF(ISNUMBER('B. WasteTracking'!I366), IF('B. WasteTracking'!$I$38=Calculations!$O$6,'B. WasteTracking'!I366,'B. WasteTracking'!I366*'B. WasteTracking'!$H366/100),0)</f>
        <v>0</v>
      </c>
      <c r="R340" s="67">
        <f>IF(ISNUMBER('B. WasteTracking'!J366), IF('B. WasteTracking'!$J$38=Calculations!$O$6,'B. WasteTracking'!J366,'B. WasteTracking'!J366*'B. WasteTracking'!$H366/100),0)</f>
        <v>0</v>
      </c>
      <c r="S340" s="67">
        <f>IF(ISNUMBER('B. WasteTracking'!K366), 'B. WasteTracking'!K366*'B. WasteTracking'!$H366/100,0)</f>
        <v>0</v>
      </c>
      <c r="T340" s="67">
        <f>IF(ISNUMBER('B. WasteTracking'!H366), 'B. WasteTracking'!H366,0)</f>
        <v>0</v>
      </c>
      <c r="W340" s="9"/>
      <c r="X340" s="9"/>
      <c r="AX340" s="4">
        <v>328</v>
      </c>
      <c r="AY340" s="4" t="e">
        <f>IF(#REF!="", "0",#REF! *#REF!/100)</f>
        <v>#REF!</v>
      </c>
      <c r="AZ340" s="4" t="e">
        <f>IF(#REF!="", "0",#REF! *#REF!/100)</f>
        <v>#REF!</v>
      </c>
      <c r="BA340" s="4" t="e">
        <f>IF(#REF!="", "0",#REF! *#REF!/100)</f>
        <v>#REF!</v>
      </c>
      <c r="BB340" s="4" t="e">
        <f>IF(#REF!="", "0",#REF! *#REF!/100)</f>
        <v>#REF!</v>
      </c>
    </row>
    <row r="341" spans="15:54" x14ac:dyDescent="0.35">
      <c r="O341" s="4"/>
      <c r="P341" s="14">
        <f>'B. WasteTracking'!G367</f>
        <v>0</v>
      </c>
      <c r="Q341" s="67">
        <f>IF(ISNUMBER('B. WasteTracking'!I367), IF('B. WasteTracking'!$I$38=Calculations!$O$6,'B. WasteTracking'!I367,'B. WasteTracking'!I367*'B. WasteTracking'!$H367/100),0)</f>
        <v>0</v>
      </c>
      <c r="R341" s="67">
        <f>IF(ISNUMBER('B. WasteTracking'!J367), IF('B. WasteTracking'!$J$38=Calculations!$O$6,'B. WasteTracking'!J367,'B. WasteTracking'!J367*'B. WasteTracking'!$H367/100),0)</f>
        <v>0</v>
      </c>
      <c r="S341" s="67">
        <f>IF(ISNUMBER('B. WasteTracking'!K367), 'B. WasteTracking'!K367*'B. WasteTracking'!$H367/100,0)</f>
        <v>0</v>
      </c>
      <c r="T341" s="67">
        <f>IF(ISNUMBER('B. WasteTracking'!H367), 'B. WasteTracking'!H367,0)</f>
        <v>0</v>
      </c>
      <c r="W341" s="9"/>
      <c r="X341" s="9"/>
      <c r="AX341" s="4">
        <v>329</v>
      </c>
      <c r="AY341" s="4" t="e">
        <f>IF(#REF!="", "0",#REF! *#REF!/100)</f>
        <v>#REF!</v>
      </c>
      <c r="AZ341" s="4" t="e">
        <f>IF(#REF!="", "0",#REF! *#REF!/100)</f>
        <v>#REF!</v>
      </c>
      <c r="BA341" s="4" t="e">
        <f>IF(#REF!="", "0",#REF! *#REF!/100)</f>
        <v>#REF!</v>
      </c>
      <c r="BB341" s="4" t="e">
        <f>IF(#REF!="", "0",#REF! *#REF!/100)</f>
        <v>#REF!</v>
      </c>
    </row>
    <row r="342" spans="15:54" x14ac:dyDescent="0.35">
      <c r="O342" s="4"/>
      <c r="P342" s="14" t="str">
        <f>'B. WasteTracking'!G368</f>
        <v>(Select from drop down list)</v>
      </c>
      <c r="Q342" s="67">
        <f>IF(ISNUMBER('B. WasteTracking'!I368), IF('B. WasteTracking'!$I$38=Calculations!$O$6,'B. WasteTracking'!I368,'B. WasteTracking'!I368*'B. WasteTracking'!$H368/100),0)</f>
        <v>0</v>
      </c>
      <c r="R342" s="67">
        <f>IF(ISNUMBER('B. WasteTracking'!J368), IF('B. WasteTracking'!$J$38=Calculations!$O$6,'B. WasteTracking'!J368,'B. WasteTracking'!J368*'B. WasteTracking'!$H368/100),0)</f>
        <v>0</v>
      </c>
      <c r="S342" s="67">
        <f>IF(ISNUMBER('B. WasteTracking'!K368), 'B. WasteTracking'!K368*'B. WasteTracking'!$H368/100,0)</f>
        <v>0</v>
      </c>
      <c r="T342" s="67">
        <f>IF(ISNUMBER('B. WasteTracking'!H368), 'B. WasteTracking'!H368,0)</f>
        <v>0</v>
      </c>
      <c r="W342" s="9"/>
      <c r="X342" s="9"/>
      <c r="AX342" s="4">
        <v>330</v>
      </c>
      <c r="AY342" s="4" t="e">
        <f>IF(#REF!="", "0",#REF! *#REF!/100)</f>
        <v>#REF!</v>
      </c>
      <c r="AZ342" s="4" t="e">
        <f>IF(#REF!="", "0",#REF! *#REF!/100)</f>
        <v>#REF!</v>
      </c>
      <c r="BA342" s="4" t="e">
        <f>IF(#REF!="", "0",#REF! *#REF!/100)</f>
        <v>#REF!</v>
      </c>
      <c r="BB342" s="4" t="e">
        <f>IF(#REF!="", "0",#REF! *#REF!/100)</f>
        <v>#REF!</v>
      </c>
    </row>
    <row r="343" spans="15:54" x14ac:dyDescent="0.35">
      <c r="P343" s="14">
        <f>'B. WasteTracking'!G369</f>
        <v>0</v>
      </c>
      <c r="Q343" s="67">
        <f>IF(ISNUMBER('B. WasteTracking'!I369), IF('B. WasteTracking'!$I$38=Calculations!$O$6,'B. WasteTracking'!I369,'B. WasteTracking'!I369*'B. WasteTracking'!$H369/100),0)</f>
        <v>0</v>
      </c>
      <c r="R343" s="67">
        <f>IF(ISNUMBER('B. WasteTracking'!J369), IF('B. WasteTracking'!$J$38=Calculations!$O$6,'B. WasteTracking'!J369,'B. WasteTracking'!J369*'B. WasteTracking'!$H369/100),0)</f>
        <v>0</v>
      </c>
      <c r="S343" s="67">
        <f>IF(ISNUMBER('B. WasteTracking'!K369), 'B. WasteTracking'!K369*'B. WasteTracking'!$H369/100,0)</f>
        <v>0</v>
      </c>
      <c r="T343" s="67">
        <f>IF(ISNUMBER('B. WasteTracking'!H369), 'B. WasteTracking'!H369,0)</f>
        <v>0</v>
      </c>
      <c r="W343" s="9"/>
      <c r="X343" s="9"/>
      <c r="AX343" s="4">
        <v>331</v>
      </c>
      <c r="AY343" s="4" t="e">
        <f>IF(#REF!="", "0",#REF! *#REF!/100)</f>
        <v>#REF!</v>
      </c>
      <c r="AZ343" s="4" t="e">
        <f>IF(#REF!="", "0",#REF! *#REF!/100)</f>
        <v>#REF!</v>
      </c>
      <c r="BA343" s="4" t="e">
        <f>IF(#REF!="", "0",#REF! *#REF!/100)</f>
        <v>#REF!</v>
      </c>
      <c r="BB343" s="4" t="e">
        <f>IF(#REF!="", "0",#REF! *#REF!/100)</f>
        <v>#REF!</v>
      </c>
    </row>
    <row r="344" spans="15:54" x14ac:dyDescent="0.35">
      <c r="P344" s="14">
        <f>'B. WasteTracking'!G370</f>
        <v>0</v>
      </c>
      <c r="Q344" s="67">
        <f>IF(ISNUMBER('B. WasteTracking'!I370), IF('B. WasteTracking'!$I$38=Calculations!$O$6,'B. WasteTracking'!I370,'B. WasteTracking'!I370*'B. WasteTracking'!$H370/100),0)</f>
        <v>0</v>
      </c>
      <c r="R344" s="67">
        <f>IF(ISNUMBER('B. WasteTracking'!J370), IF('B. WasteTracking'!$J$38=Calculations!$O$6,'B. WasteTracking'!J370,'B. WasteTracking'!J370*'B. WasteTracking'!$H370/100),0)</f>
        <v>0</v>
      </c>
      <c r="S344" s="67">
        <f>IF(ISNUMBER('B. WasteTracking'!K370), 'B. WasteTracking'!K370*'B. WasteTracking'!$H370/100,0)</f>
        <v>0</v>
      </c>
      <c r="T344" s="67">
        <f>IF(ISNUMBER('B. WasteTracking'!H370), 'B. WasteTracking'!H370,0)</f>
        <v>0</v>
      </c>
      <c r="W344" s="9"/>
      <c r="X344" s="9"/>
      <c r="AX344" s="4">
        <v>332</v>
      </c>
      <c r="AY344" s="4" t="e">
        <f>IF(#REF!="", "0",#REF! *#REF!/100)</f>
        <v>#REF!</v>
      </c>
      <c r="AZ344" s="4" t="e">
        <f>IF(#REF!="", "0",#REF! *#REF!/100)</f>
        <v>#REF!</v>
      </c>
      <c r="BA344" s="4" t="e">
        <f>IF(#REF!="", "0",#REF! *#REF!/100)</f>
        <v>#REF!</v>
      </c>
      <c r="BB344" s="4" t="e">
        <f>IF(#REF!="", "0",#REF! *#REF!/100)</f>
        <v>#REF!</v>
      </c>
    </row>
    <row r="345" spans="15:54" x14ac:dyDescent="0.35">
      <c r="P345" s="14">
        <f>'B. WasteTracking'!G371</f>
        <v>0</v>
      </c>
      <c r="Q345" s="67">
        <f>IF(ISNUMBER('B. WasteTracking'!I371), IF('B. WasteTracking'!$I$38=Calculations!$O$6,'B. WasteTracking'!I371,'B. WasteTracking'!I371*'B. WasteTracking'!$H371/100),0)</f>
        <v>0</v>
      </c>
      <c r="R345" s="67">
        <f>IF(ISNUMBER('B. WasteTracking'!J371), IF('B. WasteTracking'!$J$38=Calculations!$O$6,'B. WasteTracking'!J371,'B. WasteTracking'!J371*'B. WasteTracking'!$H371/100),0)</f>
        <v>0</v>
      </c>
      <c r="S345" s="67">
        <f>IF(ISNUMBER('B. WasteTracking'!K371), 'B. WasteTracking'!K371*'B. WasteTracking'!$H371/100,0)</f>
        <v>0</v>
      </c>
      <c r="T345" s="67">
        <f>IF(ISNUMBER('B. WasteTracking'!H371), 'B. WasteTracking'!H371,0)</f>
        <v>0</v>
      </c>
      <c r="W345" s="9"/>
      <c r="X345" s="9"/>
      <c r="AX345" s="4">
        <v>333</v>
      </c>
      <c r="AY345" s="4" t="e">
        <f>IF(#REF!="", "0",#REF! *#REF!/100)</f>
        <v>#REF!</v>
      </c>
      <c r="AZ345" s="4" t="e">
        <f>IF(#REF!="", "0",#REF! *#REF!/100)</f>
        <v>#REF!</v>
      </c>
      <c r="BA345" s="4" t="e">
        <f>IF(#REF!="", "0",#REF! *#REF!/100)</f>
        <v>#REF!</v>
      </c>
      <c r="BB345" s="4" t="e">
        <f>IF(#REF!="", "0",#REF! *#REF!/100)</f>
        <v>#REF!</v>
      </c>
    </row>
    <row r="346" spans="15:54" x14ac:dyDescent="0.35">
      <c r="P346" s="14">
        <f>'B. WasteTracking'!G372</f>
        <v>0</v>
      </c>
      <c r="Q346" s="67">
        <f>IF(ISNUMBER('B. WasteTracking'!I372), IF('B. WasteTracking'!$I$38=Calculations!$O$6,'B. WasteTracking'!I372,'B. WasteTracking'!I372*'B. WasteTracking'!$H372/100),0)</f>
        <v>0</v>
      </c>
      <c r="R346" s="67">
        <f>IF(ISNUMBER('B. WasteTracking'!J372), IF('B. WasteTracking'!$J$38=Calculations!$O$6,'B. WasteTracking'!J372,'B. WasteTracking'!J372*'B. WasteTracking'!$H372/100),0)</f>
        <v>0</v>
      </c>
      <c r="S346" s="67">
        <f>IF(ISNUMBER('B. WasteTracking'!K372), 'B. WasteTracking'!K372*'B. WasteTracking'!$H372/100,0)</f>
        <v>0</v>
      </c>
      <c r="T346" s="67">
        <f>IF(ISNUMBER('B. WasteTracking'!H372), 'B. WasteTracking'!H372,0)</f>
        <v>0</v>
      </c>
      <c r="W346" s="9"/>
      <c r="X346" s="9"/>
      <c r="AX346" s="4">
        <v>334</v>
      </c>
      <c r="AY346" s="4" t="e">
        <f>IF(#REF!="", "0",#REF! *#REF!/100)</f>
        <v>#REF!</v>
      </c>
      <c r="AZ346" s="4" t="e">
        <f>IF(#REF!="", "0",#REF! *#REF!/100)</f>
        <v>#REF!</v>
      </c>
      <c r="BA346" s="4" t="e">
        <f>IF(#REF!="", "0",#REF! *#REF!/100)</f>
        <v>#REF!</v>
      </c>
      <c r="BB346" s="4" t="e">
        <f>IF(#REF!="", "0",#REF! *#REF!/100)</f>
        <v>#REF!</v>
      </c>
    </row>
    <row r="347" spans="15:54" x14ac:dyDescent="0.35">
      <c r="P347" s="14">
        <f>'B. WasteTracking'!G373</f>
        <v>0</v>
      </c>
      <c r="Q347" s="67">
        <f>IF(ISNUMBER('B. WasteTracking'!I373), IF('B. WasteTracking'!$I$38=Calculations!$O$6,'B. WasteTracking'!I373,'B. WasteTracking'!I373*'B. WasteTracking'!$H373/100),0)</f>
        <v>0</v>
      </c>
      <c r="R347" s="67">
        <f>IF(ISNUMBER('B. WasteTracking'!J373), IF('B. WasteTracking'!$J$38=Calculations!$O$6,'B. WasteTracking'!J373,'B. WasteTracking'!J373*'B. WasteTracking'!$H373/100),0)</f>
        <v>0</v>
      </c>
      <c r="S347" s="67">
        <f>IF(ISNUMBER('B. WasteTracking'!K373), 'B. WasteTracking'!K373*'B. WasteTracking'!$H373/100,0)</f>
        <v>0</v>
      </c>
      <c r="T347" s="67">
        <f>IF(ISNUMBER('B. WasteTracking'!H373), 'B. WasteTracking'!H373,0)</f>
        <v>0</v>
      </c>
      <c r="W347" s="9"/>
      <c r="X347" s="9"/>
      <c r="AX347" s="4">
        <v>335</v>
      </c>
      <c r="AY347" s="4" t="e">
        <f>IF(#REF!="", "0",#REF! *#REF!/100)</f>
        <v>#REF!</v>
      </c>
      <c r="AZ347" s="4" t="e">
        <f>IF(#REF!="", "0",#REF! *#REF!/100)</f>
        <v>#REF!</v>
      </c>
      <c r="BA347" s="4" t="e">
        <f>IF(#REF!="", "0",#REF! *#REF!/100)</f>
        <v>#REF!</v>
      </c>
      <c r="BB347" s="4" t="e">
        <f>IF(#REF!="", "0",#REF! *#REF!/100)</f>
        <v>#REF!</v>
      </c>
    </row>
    <row r="348" spans="15:54" x14ac:dyDescent="0.35">
      <c r="P348" s="14">
        <f>'B. WasteTracking'!G374</f>
        <v>0</v>
      </c>
      <c r="Q348" s="67">
        <f>IF(ISNUMBER('B. WasteTracking'!I374), IF('B. WasteTracking'!$I$38=Calculations!$O$6,'B. WasteTracking'!I374,'B. WasteTracking'!I374*'B. WasteTracking'!$H374/100),0)</f>
        <v>0</v>
      </c>
      <c r="R348" s="67">
        <f>IF(ISNUMBER('B. WasteTracking'!J374), IF('B. WasteTracking'!$J$38=Calculations!$O$6,'B. WasteTracking'!J374,'B. WasteTracking'!J374*'B. WasteTracking'!$H374/100),0)</f>
        <v>0</v>
      </c>
      <c r="S348" s="67">
        <f>IF(ISNUMBER('B. WasteTracking'!K374), 'B. WasteTracking'!K374*'B. WasteTracking'!$H374/100,0)</f>
        <v>0</v>
      </c>
      <c r="T348" s="67">
        <f>IF(ISNUMBER('B. WasteTracking'!H374), 'B. WasteTracking'!H374,0)</f>
        <v>0</v>
      </c>
      <c r="W348" s="9"/>
      <c r="X348" s="9"/>
      <c r="AX348" s="4">
        <v>336</v>
      </c>
      <c r="AY348" s="4" t="e">
        <f>IF(#REF!="", "0",#REF! *#REF!/100)</f>
        <v>#REF!</v>
      </c>
      <c r="AZ348" s="4" t="e">
        <f>IF(#REF!="", "0",#REF! *#REF!/100)</f>
        <v>#REF!</v>
      </c>
      <c r="BA348" s="4" t="e">
        <f>IF(#REF!="", "0",#REF! *#REF!/100)</f>
        <v>#REF!</v>
      </c>
      <c r="BB348" s="4" t="e">
        <f>IF(#REF!="", "0",#REF! *#REF!/100)</f>
        <v>#REF!</v>
      </c>
    </row>
    <row r="349" spans="15:54" x14ac:dyDescent="0.35">
      <c r="P349" s="14">
        <f>'B. WasteTracking'!G375</f>
        <v>0</v>
      </c>
      <c r="Q349" s="67">
        <f>IF(ISNUMBER('B. WasteTracking'!I375), IF('B. WasteTracking'!$I$38=Calculations!$O$6,'B. WasteTracking'!I375,'B. WasteTracking'!I375*'B. WasteTracking'!$H375/100),0)</f>
        <v>0</v>
      </c>
      <c r="R349" s="67">
        <f>IF(ISNUMBER('B. WasteTracking'!J375), IF('B. WasteTracking'!$J$38=Calculations!$O$6,'B. WasteTracking'!J375,'B. WasteTracking'!J375*'B. WasteTracking'!$H375/100),0)</f>
        <v>0</v>
      </c>
      <c r="S349" s="67">
        <f>IF(ISNUMBER('B. WasteTracking'!K375), 'B. WasteTracking'!K375*'B. WasteTracking'!$H375/100,0)</f>
        <v>0</v>
      </c>
      <c r="T349" s="67">
        <f>IF(ISNUMBER('B. WasteTracking'!H375), 'B. WasteTracking'!H375,0)</f>
        <v>0</v>
      </c>
      <c r="W349" s="9"/>
      <c r="X349" s="9"/>
      <c r="AX349" s="4">
        <v>337</v>
      </c>
      <c r="AY349" s="4" t="e">
        <f>IF(#REF!="", "0",#REF! *#REF!/100)</f>
        <v>#REF!</v>
      </c>
      <c r="AZ349" s="4" t="e">
        <f>IF(#REF!="", "0",#REF! *#REF!/100)</f>
        <v>#REF!</v>
      </c>
      <c r="BA349" s="4" t="e">
        <f>IF(#REF!="", "0",#REF! *#REF!/100)</f>
        <v>#REF!</v>
      </c>
      <c r="BB349" s="4" t="e">
        <f>IF(#REF!="", "0",#REF! *#REF!/100)</f>
        <v>#REF!</v>
      </c>
    </row>
    <row r="350" spans="15:54" x14ac:dyDescent="0.35">
      <c r="P350" s="14">
        <f>'B. WasteTracking'!G376</f>
        <v>0</v>
      </c>
      <c r="Q350" s="67">
        <f>IF(ISNUMBER('B. WasteTracking'!I376), IF('B. WasteTracking'!$I$38=Calculations!$O$6,'B. WasteTracking'!I376,'B. WasteTracking'!I376*'B. WasteTracking'!$H376/100),0)</f>
        <v>0</v>
      </c>
      <c r="R350" s="67">
        <f>IF(ISNUMBER('B. WasteTracking'!J376), IF('B. WasteTracking'!$J$38=Calculations!$O$6,'B. WasteTracking'!J376,'B. WasteTracking'!J376*'B. WasteTracking'!$H376/100),0)</f>
        <v>0</v>
      </c>
      <c r="S350" s="67">
        <f>IF(ISNUMBER('B. WasteTracking'!K376), 'B. WasteTracking'!K376*'B. WasteTracking'!$H376/100,0)</f>
        <v>0</v>
      </c>
      <c r="T350" s="67">
        <f>IF(ISNUMBER('B. WasteTracking'!H376), 'B. WasteTracking'!H376,0)</f>
        <v>0</v>
      </c>
      <c r="W350" s="9"/>
      <c r="X350" s="9"/>
      <c r="AX350" s="4">
        <v>338</v>
      </c>
      <c r="AY350" s="4" t="e">
        <f>IF(#REF!="", "0",#REF! *#REF!/100)</f>
        <v>#REF!</v>
      </c>
      <c r="AZ350" s="4" t="e">
        <f>IF(#REF!="", "0",#REF! *#REF!/100)</f>
        <v>#REF!</v>
      </c>
      <c r="BA350" s="4" t="e">
        <f>IF(#REF!="", "0",#REF! *#REF!/100)</f>
        <v>#REF!</v>
      </c>
      <c r="BB350" s="4" t="e">
        <f>IF(#REF!="", "0",#REF! *#REF!/100)</f>
        <v>#REF!</v>
      </c>
    </row>
    <row r="351" spans="15:54" x14ac:dyDescent="0.35">
      <c r="P351" s="14">
        <f>'B. WasteTracking'!G377</f>
        <v>0</v>
      </c>
      <c r="Q351" s="67">
        <f>IF(ISNUMBER('B. WasteTracking'!I377), IF('B. WasteTracking'!$I$38=Calculations!$O$6,'B. WasteTracking'!I377,'B. WasteTracking'!I377*'B. WasteTracking'!$H377/100),0)</f>
        <v>0</v>
      </c>
      <c r="R351" s="67">
        <f>IF(ISNUMBER('B. WasteTracking'!J377), IF('B. WasteTracking'!$J$38=Calculations!$O$6,'B. WasteTracking'!J377,'B. WasteTracking'!J377*'B. WasteTracking'!$H377/100),0)</f>
        <v>0</v>
      </c>
      <c r="S351" s="67">
        <f>IF(ISNUMBER('B. WasteTracking'!K377), 'B. WasteTracking'!K377*'B. WasteTracking'!$H377/100,0)</f>
        <v>0</v>
      </c>
      <c r="T351" s="67">
        <f>IF(ISNUMBER('B. WasteTracking'!H377), 'B. WasteTracking'!H377,0)</f>
        <v>0</v>
      </c>
      <c r="W351" s="9"/>
      <c r="X351" s="9"/>
      <c r="AX351" s="4">
        <v>339</v>
      </c>
      <c r="AY351" s="4" t="e">
        <f>IF(#REF!="", "0",#REF! *#REF!/100)</f>
        <v>#REF!</v>
      </c>
      <c r="AZ351" s="4" t="e">
        <f>IF(#REF!="", "0",#REF! *#REF!/100)</f>
        <v>#REF!</v>
      </c>
      <c r="BA351" s="4" t="e">
        <f>IF(#REF!="", "0",#REF! *#REF!/100)</f>
        <v>#REF!</v>
      </c>
      <c r="BB351" s="4" t="e">
        <f>IF(#REF!="", "0",#REF! *#REF!/100)</f>
        <v>#REF!</v>
      </c>
    </row>
    <row r="352" spans="15:54" x14ac:dyDescent="0.35">
      <c r="P352" s="14">
        <f>'B. WasteTracking'!G378</f>
        <v>0</v>
      </c>
      <c r="Q352" s="67">
        <f>IF(ISNUMBER('B. WasteTracking'!I378), IF('B. WasteTracking'!$I$38=Calculations!$O$6,'B. WasteTracking'!I378,'B. WasteTracking'!I378*'B. WasteTracking'!$H378/100),0)</f>
        <v>0</v>
      </c>
      <c r="R352" s="67">
        <f>IF(ISNUMBER('B. WasteTracking'!J378), IF('B. WasteTracking'!$J$38=Calculations!$O$6,'B. WasteTracking'!J378,'B. WasteTracking'!J378*'B. WasteTracking'!$H378/100),0)</f>
        <v>0</v>
      </c>
      <c r="S352" s="67">
        <f>IF(ISNUMBER('B. WasteTracking'!K378), 'B. WasteTracking'!K378*'B. WasteTracking'!$H378/100,0)</f>
        <v>0</v>
      </c>
      <c r="T352" s="67">
        <f>IF(ISNUMBER('B. WasteTracking'!H378), 'B. WasteTracking'!H378,0)</f>
        <v>0</v>
      </c>
      <c r="W352" s="9"/>
      <c r="X352" s="9"/>
      <c r="AX352" s="4">
        <v>340</v>
      </c>
      <c r="AY352" s="4" t="e">
        <f>IF(#REF!="", "0",#REF! *#REF!/100)</f>
        <v>#REF!</v>
      </c>
      <c r="AZ352" s="4" t="e">
        <f>IF(#REF!="", "0",#REF! *#REF!/100)</f>
        <v>#REF!</v>
      </c>
      <c r="BA352" s="4" t="e">
        <f>IF(#REF!="", "0",#REF! *#REF!/100)</f>
        <v>#REF!</v>
      </c>
      <c r="BB352" s="4" t="e">
        <f>IF(#REF!="", "0",#REF! *#REF!/100)</f>
        <v>#REF!</v>
      </c>
    </row>
    <row r="353" spans="16:54" x14ac:dyDescent="0.35">
      <c r="P353" s="14">
        <f>'B. WasteTracking'!G379</f>
        <v>0</v>
      </c>
      <c r="Q353" s="67">
        <f>IF(ISNUMBER('B. WasteTracking'!I379), IF('B. WasteTracking'!$I$38=Calculations!$O$6,'B. WasteTracking'!I379,'B. WasteTracking'!I379*'B. WasteTracking'!$H379/100),0)</f>
        <v>0</v>
      </c>
      <c r="R353" s="67">
        <f>IF(ISNUMBER('B. WasteTracking'!J379), IF('B. WasteTracking'!$J$38=Calculations!$O$6,'B. WasteTracking'!J379,'B. WasteTracking'!J379*'B. WasteTracking'!$H379/100),0)</f>
        <v>0</v>
      </c>
      <c r="S353" s="67">
        <f>IF(ISNUMBER('B. WasteTracking'!K379), 'B. WasteTracking'!K379*'B. WasteTracking'!$H379/100,0)</f>
        <v>0</v>
      </c>
      <c r="T353" s="67">
        <f>IF(ISNUMBER('B. WasteTracking'!H379), 'B. WasteTracking'!H379,0)</f>
        <v>0</v>
      </c>
      <c r="W353" s="9"/>
      <c r="X353" s="9"/>
      <c r="AX353" s="4">
        <v>341</v>
      </c>
      <c r="AY353" s="4" t="e">
        <f>IF(#REF!="", "0",#REF! *#REF!/100)</f>
        <v>#REF!</v>
      </c>
      <c r="AZ353" s="4" t="e">
        <f>IF(#REF!="", "0",#REF! *#REF!/100)</f>
        <v>#REF!</v>
      </c>
      <c r="BA353" s="4" t="e">
        <f>IF(#REF!="", "0",#REF! *#REF!/100)</f>
        <v>#REF!</v>
      </c>
      <c r="BB353" s="4" t="e">
        <f>IF(#REF!="", "0",#REF! *#REF!/100)</f>
        <v>#REF!</v>
      </c>
    </row>
    <row r="354" spans="16:54" x14ac:dyDescent="0.35">
      <c r="P354" s="14">
        <f>'B. WasteTracking'!G380</f>
        <v>0</v>
      </c>
      <c r="Q354" s="67">
        <f>IF(ISNUMBER('B. WasteTracking'!I380), IF('B. WasteTracking'!$I$38=Calculations!$O$6,'B. WasteTracking'!I380,'B. WasteTracking'!I380*'B. WasteTracking'!$H380/100),0)</f>
        <v>0</v>
      </c>
      <c r="R354" s="67">
        <f>IF(ISNUMBER('B. WasteTracking'!J380), IF('B. WasteTracking'!$J$38=Calculations!$O$6,'B. WasteTracking'!J380,'B. WasteTracking'!J380*'B. WasteTracking'!$H380/100),0)</f>
        <v>0</v>
      </c>
      <c r="S354" s="67">
        <f>IF(ISNUMBER('B. WasteTracking'!K380), 'B. WasteTracking'!K380*'B. WasteTracking'!$H380/100,0)</f>
        <v>0</v>
      </c>
      <c r="T354" s="67">
        <f>IF(ISNUMBER('B. WasteTracking'!H380), 'B. WasteTracking'!H380,0)</f>
        <v>0</v>
      </c>
      <c r="W354" s="9"/>
      <c r="X354" s="9"/>
      <c r="AX354" s="4">
        <v>342</v>
      </c>
      <c r="AY354" s="4" t="e">
        <f>IF(#REF!="", "0",#REF! *#REF!/100)</f>
        <v>#REF!</v>
      </c>
      <c r="AZ354" s="4" t="e">
        <f>IF(#REF!="", "0",#REF! *#REF!/100)</f>
        <v>#REF!</v>
      </c>
      <c r="BA354" s="4" t="e">
        <f>IF(#REF!="", "0",#REF! *#REF!/100)</f>
        <v>#REF!</v>
      </c>
      <c r="BB354" s="4" t="e">
        <f>IF(#REF!="", "0",#REF! *#REF!/100)</f>
        <v>#REF!</v>
      </c>
    </row>
    <row r="355" spans="16:54" x14ac:dyDescent="0.35">
      <c r="P355" s="14">
        <f>'B. WasteTracking'!G381</f>
        <v>0</v>
      </c>
      <c r="Q355" s="67">
        <f>IF(ISNUMBER('B. WasteTracking'!I381), IF('B. WasteTracking'!$I$38=Calculations!$O$6,'B. WasteTracking'!I381,'B. WasteTracking'!I381*'B. WasteTracking'!$H381/100),0)</f>
        <v>0</v>
      </c>
      <c r="R355" s="67">
        <f>IF(ISNUMBER('B. WasteTracking'!J381), IF('B. WasteTracking'!$J$38=Calculations!$O$6,'B. WasteTracking'!J381,'B. WasteTracking'!J381*'B. WasteTracking'!$H381/100),0)</f>
        <v>0</v>
      </c>
      <c r="S355" s="67">
        <f>IF(ISNUMBER('B. WasteTracking'!K381), 'B. WasteTracking'!K381*'B. WasteTracking'!$H381/100,0)</f>
        <v>0</v>
      </c>
      <c r="T355" s="67">
        <f>IF(ISNUMBER('B. WasteTracking'!H381), 'B. WasteTracking'!H381,0)</f>
        <v>0</v>
      </c>
      <c r="W355" s="9"/>
      <c r="X355" s="9"/>
      <c r="AX355" s="4">
        <v>343</v>
      </c>
      <c r="AY355" s="4" t="e">
        <f>IF(#REF!="", "0",#REF! *#REF!/100)</f>
        <v>#REF!</v>
      </c>
      <c r="AZ355" s="4" t="e">
        <f>IF(#REF!="", "0",#REF! *#REF!/100)</f>
        <v>#REF!</v>
      </c>
      <c r="BA355" s="4" t="e">
        <f>IF(#REF!="", "0",#REF! *#REF!/100)</f>
        <v>#REF!</v>
      </c>
      <c r="BB355" s="4" t="e">
        <f>IF(#REF!="", "0",#REF! *#REF!/100)</f>
        <v>#REF!</v>
      </c>
    </row>
    <row r="356" spans="16:54" x14ac:dyDescent="0.35">
      <c r="P356" s="14">
        <f>'B. WasteTracking'!G382</f>
        <v>0</v>
      </c>
      <c r="Q356" s="67">
        <f>IF(ISNUMBER('B. WasteTracking'!I382), IF('B. WasteTracking'!$I$38=Calculations!$O$6,'B. WasteTracking'!I382,'B. WasteTracking'!I382*'B. WasteTracking'!$H382/100),0)</f>
        <v>0</v>
      </c>
      <c r="R356" s="67">
        <f>IF(ISNUMBER('B. WasteTracking'!J382), IF('B. WasteTracking'!$J$38=Calculations!$O$6,'B. WasteTracking'!J382,'B. WasteTracking'!J382*'B. WasteTracking'!$H382/100),0)</f>
        <v>0</v>
      </c>
      <c r="S356" s="67">
        <f>IF(ISNUMBER('B. WasteTracking'!K382), 'B. WasteTracking'!K382*'B. WasteTracking'!$H382/100,0)</f>
        <v>0</v>
      </c>
      <c r="T356" s="67">
        <f>IF(ISNUMBER('B. WasteTracking'!H382), 'B. WasteTracking'!H382,0)</f>
        <v>0</v>
      </c>
      <c r="W356" s="9"/>
      <c r="X356" s="9"/>
      <c r="AX356" s="4">
        <v>344</v>
      </c>
      <c r="AY356" s="4" t="e">
        <f>IF(#REF!="", "0",#REF! *#REF!/100)</f>
        <v>#REF!</v>
      </c>
      <c r="AZ356" s="4" t="e">
        <f>IF(#REF!="", "0",#REF! *#REF!/100)</f>
        <v>#REF!</v>
      </c>
      <c r="BA356" s="4" t="e">
        <f>IF(#REF!="", "0",#REF! *#REF!/100)</f>
        <v>#REF!</v>
      </c>
      <c r="BB356" s="4" t="e">
        <f>IF(#REF!="", "0",#REF! *#REF!/100)</f>
        <v>#REF!</v>
      </c>
    </row>
    <row r="357" spans="16:54" x14ac:dyDescent="0.35">
      <c r="P357" s="14">
        <f>'B. WasteTracking'!G383</f>
        <v>0</v>
      </c>
      <c r="Q357" s="67">
        <f>IF(ISNUMBER('B. WasteTracking'!I383), IF('B. WasteTracking'!$I$38=Calculations!$O$6,'B. WasteTracking'!I383,'B. WasteTracking'!I383*'B. WasteTracking'!$H383/100),0)</f>
        <v>0</v>
      </c>
      <c r="R357" s="67">
        <f>IF(ISNUMBER('B. WasteTracking'!J383), IF('B. WasteTracking'!$J$38=Calculations!$O$6,'B. WasteTracking'!J383,'B. WasteTracking'!J383*'B. WasteTracking'!$H383/100),0)</f>
        <v>0</v>
      </c>
      <c r="S357" s="67">
        <f>IF(ISNUMBER('B. WasteTracking'!K383), 'B. WasteTracking'!K383*'B. WasteTracking'!$H383/100,0)</f>
        <v>0</v>
      </c>
      <c r="T357" s="67">
        <f>IF(ISNUMBER('B. WasteTracking'!H383), 'B. WasteTracking'!H383,0)</f>
        <v>0</v>
      </c>
      <c r="W357" s="9"/>
      <c r="X357" s="9"/>
      <c r="AX357" s="4">
        <v>345</v>
      </c>
      <c r="AY357" s="4" t="e">
        <f>IF(#REF!="", "0",#REF! *#REF!/100)</f>
        <v>#REF!</v>
      </c>
      <c r="AZ357" s="4" t="e">
        <f>IF(#REF!="", "0",#REF! *#REF!/100)</f>
        <v>#REF!</v>
      </c>
      <c r="BA357" s="4" t="e">
        <f>IF(#REF!="", "0",#REF! *#REF!/100)</f>
        <v>#REF!</v>
      </c>
      <c r="BB357" s="4" t="e">
        <f>IF(#REF!="", "0",#REF! *#REF!/100)</f>
        <v>#REF!</v>
      </c>
    </row>
    <row r="358" spans="16:54" x14ac:dyDescent="0.35">
      <c r="P358" s="14">
        <f>'B. WasteTracking'!G384</f>
        <v>0</v>
      </c>
      <c r="Q358" s="67">
        <f>IF(ISNUMBER('B. WasteTracking'!I384), IF('B. WasteTracking'!$I$38=Calculations!$O$6,'B. WasteTracking'!I384,'B. WasteTracking'!I384*'B. WasteTracking'!$H384/100),0)</f>
        <v>0</v>
      </c>
      <c r="R358" s="67">
        <f>IF(ISNUMBER('B. WasteTracking'!J384), IF('B. WasteTracking'!$J$38=Calculations!$O$6,'B. WasteTracking'!J384,'B. WasteTracking'!J384*'B. WasteTracking'!$H384/100),0)</f>
        <v>0</v>
      </c>
      <c r="S358" s="67">
        <f>IF(ISNUMBER('B. WasteTracking'!K384), 'B. WasteTracking'!K384*'B. WasteTracking'!$H384/100,0)</f>
        <v>0</v>
      </c>
      <c r="T358" s="67">
        <f>IF(ISNUMBER('B. WasteTracking'!H384), 'B. WasteTracking'!H384,0)</f>
        <v>0</v>
      </c>
      <c r="W358" s="9"/>
      <c r="X358" s="9"/>
      <c r="AX358" s="4">
        <v>346</v>
      </c>
      <c r="AY358" s="4" t="e">
        <f>IF(#REF!="", "0",#REF! *#REF!/100)</f>
        <v>#REF!</v>
      </c>
      <c r="AZ358" s="4" t="e">
        <f>IF(#REF!="", "0",#REF! *#REF!/100)</f>
        <v>#REF!</v>
      </c>
      <c r="BA358" s="4" t="e">
        <f>IF(#REF!="", "0",#REF! *#REF!/100)</f>
        <v>#REF!</v>
      </c>
      <c r="BB358" s="4" t="e">
        <f>IF(#REF!="", "0",#REF! *#REF!/100)</f>
        <v>#REF!</v>
      </c>
    </row>
    <row r="359" spans="16:54" x14ac:dyDescent="0.35">
      <c r="P359" s="14">
        <f>'B. WasteTracking'!G385</f>
        <v>0</v>
      </c>
      <c r="Q359" s="67">
        <f>IF(ISNUMBER('B. WasteTracking'!I385), IF('B. WasteTracking'!$I$38=Calculations!$O$6,'B. WasteTracking'!I385,'B. WasteTracking'!I385*'B. WasteTracking'!$H385/100),0)</f>
        <v>0</v>
      </c>
      <c r="R359" s="67">
        <f>IF(ISNUMBER('B. WasteTracking'!J385), IF('B. WasteTracking'!$J$38=Calculations!$O$6,'B. WasteTracking'!J385,'B. WasteTracking'!J385*'B. WasteTracking'!$H385/100),0)</f>
        <v>0</v>
      </c>
      <c r="S359" s="67">
        <f>IF(ISNUMBER('B. WasteTracking'!K385), 'B. WasteTracking'!K385*'B. WasteTracking'!$H385/100,0)</f>
        <v>0</v>
      </c>
      <c r="T359" s="67">
        <f>IF(ISNUMBER('B. WasteTracking'!H385), 'B. WasteTracking'!H385,0)</f>
        <v>0</v>
      </c>
      <c r="W359" s="9"/>
      <c r="X359" s="9"/>
      <c r="AX359" s="4">
        <v>347</v>
      </c>
      <c r="AY359" s="4" t="e">
        <f>IF(#REF!="", "0",#REF! *#REF!/100)</f>
        <v>#REF!</v>
      </c>
      <c r="AZ359" s="4" t="e">
        <f>IF(#REF!="", "0",#REF! *#REF!/100)</f>
        <v>#REF!</v>
      </c>
      <c r="BA359" s="4" t="e">
        <f>IF(#REF!="", "0",#REF! *#REF!/100)</f>
        <v>#REF!</v>
      </c>
      <c r="BB359" s="4" t="e">
        <f>IF(#REF!="", "0",#REF! *#REF!/100)</f>
        <v>#REF!</v>
      </c>
    </row>
    <row r="360" spans="16:54" x14ac:dyDescent="0.35">
      <c r="P360" s="14">
        <f>'B. WasteTracking'!G386</f>
        <v>0</v>
      </c>
      <c r="Q360" s="67">
        <f>IF(ISNUMBER('B. WasteTracking'!I386), IF('B. WasteTracking'!$I$38=Calculations!$O$6,'B. WasteTracking'!I386,'B. WasteTracking'!I386*'B. WasteTracking'!$H386/100),0)</f>
        <v>0</v>
      </c>
      <c r="R360" s="67">
        <f>IF(ISNUMBER('B. WasteTracking'!J386), IF('B. WasteTracking'!$J$38=Calculations!$O$6,'B. WasteTracking'!J386,'B. WasteTracking'!J386*'B. WasteTracking'!$H386/100),0)</f>
        <v>0</v>
      </c>
      <c r="S360" s="67">
        <f>IF(ISNUMBER('B. WasteTracking'!K386), 'B. WasteTracking'!K386*'B. WasteTracking'!$H386/100,0)</f>
        <v>0</v>
      </c>
      <c r="T360" s="67">
        <f>IF(ISNUMBER('B. WasteTracking'!H386), 'B. WasteTracking'!H386,0)</f>
        <v>0</v>
      </c>
      <c r="W360" s="9"/>
      <c r="X360" s="9"/>
      <c r="AX360" s="4">
        <v>348</v>
      </c>
      <c r="AY360" s="4" t="e">
        <f>IF(#REF!="", "0",#REF! *#REF!/100)</f>
        <v>#REF!</v>
      </c>
      <c r="AZ360" s="4" t="e">
        <f>IF(#REF!="", "0",#REF! *#REF!/100)</f>
        <v>#REF!</v>
      </c>
      <c r="BA360" s="4" t="e">
        <f>IF(#REF!="", "0",#REF! *#REF!/100)</f>
        <v>#REF!</v>
      </c>
      <c r="BB360" s="4" t="e">
        <f>IF(#REF!="", "0",#REF! *#REF!/100)</f>
        <v>#REF!</v>
      </c>
    </row>
    <row r="361" spans="16:54" x14ac:dyDescent="0.35">
      <c r="P361" s="14">
        <f>'B. WasteTracking'!G387</f>
        <v>0</v>
      </c>
      <c r="Q361" s="67">
        <f>IF(ISNUMBER('B. WasteTracking'!I387), IF('B. WasteTracking'!$I$38=Calculations!$O$6,'B. WasteTracking'!I387,'B. WasteTracking'!I387*'B. WasteTracking'!$H387/100),0)</f>
        <v>0</v>
      </c>
      <c r="R361" s="67">
        <f>IF(ISNUMBER('B. WasteTracking'!J387), IF('B. WasteTracking'!$J$38=Calculations!$O$6,'B. WasteTracking'!J387,'B. WasteTracking'!J387*'B. WasteTracking'!$H387/100),0)</f>
        <v>0</v>
      </c>
      <c r="S361" s="67">
        <f>IF(ISNUMBER('B. WasteTracking'!K387), 'B. WasteTracking'!K387*'B. WasteTracking'!$H387/100,0)</f>
        <v>0</v>
      </c>
      <c r="T361" s="67">
        <f>IF(ISNUMBER('B. WasteTracking'!H387), 'B. WasteTracking'!H387,0)</f>
        <v>0</v>
      </c>
      <c r="W361" s="9"/>
      <c r="X361" s="9"/>
      <c r="AX361" s="4">
        <v>349</v>
      </c>
      <c r="AY361" s="4" t="e">
        <f>IF(#REF!="", "0",#REF! *#REF!/100)</f>
        <v>#REF!</v>
      </c>
      <c r="AZ361" s="4" t="e">
        <f>IF(#REF!="", "0",#REF! *#REF!/100)</f>
        <v>#REF!</v>
      </c>
      <c r="BA361" s="4" t="e">
        <f>IF(#REF!="", "0",#REF! *#REF!/100)</f>
        <v>#REF!</v>
      </c>
      <c r="BB361" s="4" t="e">
        <f>IF(#REF!="", "0",#REF! *#REF!/100)</f>
        <v>#REF!</v>
      </c>
    </row>
    <row r="362" spans="16:54" x14ac:dyDescent="0.35">
      <c r="P362" s="14">
        <f>'B. WasteTracking'!G388</f>
        <v>0</v>
      </c>
      <c r="Q362" s="67">
        <f>IF(ISNUMBER('B. WasteTracking'!I388), IF('B. WasteTracking'!$I$38=Calculations!$O$6,'B. WasteTracking'!I388,'B. WasteTracking'!I388*'B. WasteTracking'!$H388/100),0)</f>
        <v>0</v>
      </c>
      <c r="R362" s="67">
        <f>IF(ISNUMBER('B. WasteTracking'!J388), IF('B. WasteTracking'!$J$38=Calculations!$O$6,'B. WasteTracking'!J388,'B. WasteTracking'!J388*'B. WasteTracking'!$H388/100),0)</f>
        <v>0</v>
      </c>
      <c r="S362" s="67">
        <f>IF(ISNUMBER('B. WasteTracking'!K388), 'B. WasteTracking'!K388*'B. WasteTracking'!$H388/100,0)</f>
        <v>0</v>
      </c>
      <c r="T362" s="67">
        <f>IF(ISNUMBER('B. WasteTracking'!H388), 'B. WasteTracking'!H388,0)</f>
        <v>0</v>
      </c>
      <c r="W362" s="9"/>
      <c r="X362" s="9"/>
      <c r="AX362" s="4">
        <v>350</v>
      </c>
      <c r="AY362" s="4" t="e">
        <f>IF(#REF!="", "0",#REF! *#REF!/100)</f>
        <v>#REF!</v>
      </c>
      <c r="AZ362" s="4" t="e">
        <f>IF(#REF!="", "0",#REF! *#REF!/100)</f>
        <v>#REF!</v>
      </c>
      <c r="BA362" s="4" t="e">
        <f>IF(#REF!="", "0",#REF! *#REF!/100)</f>
        <v>#REF!</v>
      </c>
      <c r="BB362" s="4" t="e">
        <f>IF(#REF!="", "0",#REF! *#REF!/100)</f>
        <v>#REF!</v>
      </c>
    </row>
    <row r="363" spans="16:54" x14ac:dyDescent="0.35">
      <c r="P363" s="14">
        <f>'B. WasteTracking'!G389</f>
        <v>0</v>
      </c>
      <c r="Q363" s="67">
        <f>IF(ISNUMBER('B. WasteTracking'!I389), IF('B. WasteTracking'!$I$38=Calculations!$O$6,'B. WasteTracking'!I389,'B. WasteTracking'!I389*'B. WasteTracking'!$H389/100),0)</f>
        <v>0</v>
      </c>
      <c r="R363" s="67">
        <f>IF(ISNUMBER('B. WasteTracking'!J389), IF('B. WasteTracking'!$J$38=Calculations!$O$6,'B. WasteTracking'!J389,'B. WasteTracking'!J389*'B. WasteTracking'!$H389/100),0)</f>
        <v>0</v>
      </c>
      <c r="S363" s="67">
        <f>IF(ISNUMBER('B. WasteTracking'!K389), 'B. WasteTracking'!K389*'B. WasteTracking'!$H389/100,0)</f>
        <v>0</v>
      </c>
      <c r="T363" s="67">
        <f>IF(ISNUMBER('B. WasteTracking'!H389), 'B. WasteTracking'!H389,0)</f>
        <v>0</v>
      </c>
      <c r="W363" s="9"/>
      <c r="X363" s="9"/>
      <c r="AX363" s="4">
        <v>351</v>
      </c>
      <c r="AY363" s="4" t="e">
        <f>IF(#REF!="", "0",#REF! *#REF!/100)</f>
        <v>#REF!</v>
      </c>
      <c r="AZ363" s="4" t="e">
        <f>IF(#REF!="", "0",#REF! *#REF!/100)</f>
        <v>#REF!</v>
      </c>
      <c r="BA363" s="4" t="e">
        <f>IF(#REF!="", "0",#REF! *#REF!/100)</f>
        <v>#REF!</v>
      </c>
      <c r="BB363" s="4" t="e">
        <f>IF(#REF!="", "0",#REF! *#REF!/100)</f>
        <v>#REF!</v>
      </c>
    </row>
    <row r="364" spans="16:54" x14ac:dyDescent="0.35">
      <c r="P364" s="14">
        <f>'B. WasteTracking'!G390</f>
        <v>0</v>
      </c>
      <c r="Q364" s="67">
        <f>IF(ISNUMBER('B. WasteTracking'!I390), IF('B. WasteTracking'!$I$38=Calculations!$O$6,'B. WasteTracking'!I390,'B. WasteTracking'!I390*'B. WasteTracking'!$H390/100),0)</f>
        <v>0</v>
      </c>
      <c r="R364" s="67">
        <f>IF(ISNUMBER('B. WasteTracking'!J390), IF('B. WasteTracking'!$J$38=Calculations!$O$6,'B. WasteTracking'!J390,'B. WasteTracking'!J390*'B. WasteTracking'!$H390/100),0)</f>
        <v>0</v>
      </c>
      <c r="S364" s="67">
        <f>IF(ISNUMBER('B. WasteTracking'!K390), 'B. WasteTracking'!K390*'B. WasteTracking'!$H390/100,0)</f>
        <v>0</v>
      </c>
      <c r="T364" s="67">
        <f>IF(ISNUMBER('B. WasteTracking'!H390), 'B. WasteTracking'!H390,0)</f>
        <v>0</v>
      </c>
      <c r="W364" s="9"/>
      <c r="X364" s="9"/>
      <c r="AX364" s="4">
        <v>352</v>
      </c>
      <c r="AY364" s="4" t="e">
        <f>IF(#REF!="", "0",#REF! *#REF!/100)</f>
        <v>#REF!</v>
      </c>
      <c r="AZ364" s="4" t="e">
        <f>IF(#REF!="", "0",#REF! *#REF!/100)</f>
        <v>#REF!</v>
      </c>
      <c r="BA364" s="4" t="e">
        <f>IF(#REF!="", "0",#REF! *#REF!/100)</f>
        <v>#REF!</v>
      </c>
      <c r="BB364" s="4" t="e">
        <f>IF(#REF!="", "0",#REF! *#REF!/100)</f>
        <v>#REF!</v>
      </c>
    </row>
    <row r="365" spans="16:54" x14ac:dyDescent="0.35">
      <c r="P365" s="14">
        <f>'B. WasteTracking'!G391</f>
        <v>0</v>
      </c>
      <c r="Q365" s="67">
        <f>IF(ISNUMBER('B. WasteTracking'!I391), IF('B. WasteTracking'!$I$38=Calculations!$O$6,'B. WasteTracking'!I391,'B. WasteTracking'!I391*'B. WasteTracking'!$H391/100),0)</f>
        <v>0</v>
      </c>
      <c r="R365" s="67">
        <f>IF(ISNUMBER('B. WasteTracking'!J391), IF('B. WasteTracking'!$J$38=Calculations!$O$6,'B. WasteTracking'!J391,'B. WasteTracking'!J391*'B. WasteTracking'!$H391/100),0)</f>
        <v>0</v>
      </c>
      <c r="S365" s="67">
        <f>IF(ISNUMBER('B. WasteTracking'!K391), 'B. WasteTracking'!K391*'B. WasteTracking'!$H391/100,0)</f>
        <v>0</v>
      </c>
      <c r="T365" s="67">
        <f>IF(ISNUMBER('B. WasteTracking'!H391), 'B. WasteTracking'!H391,0)</f>
        <v>0</v>
      </c>
      <c r="W365" s="9"/>
      <c r="X365" s="9"/>
      <c r="AX365" s="4">
        <v>353</v>
      </c>
      <c r="AY365" s="4" t="e">
        <f>IF(#REF!="", "0",#REF! *#REF!/100)</f>
        <v>#REF!</v>
      </c>
      <c r="AZ365" s="4" t="e">
        <f>IF(#REF!="", "0",#REF! *#REF!/100)</f>
        <v>#REF!</v>
      </c>
      <c r="BA365" s="4" t="e">
        <f>IF(#REF!="", "0",#REF! *#REF!/100)</f>
        <v>#REF!</v>
      </c>
      <c r="BB365" s="4" t="e">
        <f>IF(#REF!="", "0",#REF! *#REF!/100)</f>
        <v>#REF!</v>
      </c>
    </row>
    <row r="366" spans="16:54" x14ac:dyDescent="0.35">
      <c r="P366" s="14">
        <f>'B. WasteTracking'!G392</f>
        <v>0</v>
      </c>
      <c r="Q366" s="67">
        <f>IF(ISNUMBER('B. WasteTracking'!I392), IF('B. WasteTracking'!$I$38=Calculations!$O$6,'B. WasteTracking'!I392,'B. WasteTracking'!I392*'B. WasteTracking'!$H392/100),0)</f>
        <v>0</v>
      </c>
      <c r="R366" s="67">
        <f>IF(ISNUMBER('B. WasteTracking'!J392), IF('B. WasteTracking'!$J$38=Calculations!$O$6,'B. WasteTracking'!J392,'B. WasteTracking'!J392*'B. WasteTracking'!$H392/100),0)</f>
        <v>0</v>
      </c>
      <c r="S366" s="67">
        <f>IF(ISNUMBER('B. WasteTracking'!K392), 'B. WasteTracking'!K392*'B. WasteTracking'!$H392/100,0)</f>
        <v>0</v>
      </c>
      <c r="T366" s="67">
        <f>IF(ISNUMBER('B. WasteTracking'!H392), 'B. WasteTracking'!H392,0)</f>
        <v>0</v>
      </c>
      <c r="W366" s="9"/>
      <c r="X366" s="9"/>
      <c r="AX366" s="4">
        <v>354</v>
      </c>
      <c r="AY366" s="4" t="e">
        <f>IF(#REF!="", "0",#REF! *#REF!/100)</f>
        <v>#REF!</v>
      </c>
      <c r="AZ366" s="4" t="e">
        <f>IF(#REF!="", "0",#REF! *#REF!/100)</f>
        <v>#REF!</v>
      </c>
      <c r="BA366" s="4" t="e">
        <f>IF(#REF!="", "0",#REF! *#REF!/100)</f>
        <v>#REF!</v>
      </c>
      <c r="BB366" s="4" t="e">
        <f>IF(#REF!="", "0",#REF! *#REF!/100)</f>
        <v>#REF!</v>
      </c>
    </row>
    <row r="367" spans="16:54" x14ac:dyDescent="0.35">
      <c r="P367" s="14">
        <f>'B. WasteTracking'!G393</f>
        <v>0</v>
      </c>
      <c r="Q367" s="67">
        <f>IF(ISNUMBER('B. WasteTracking'!I393), IF('B. WasteTracking'!$I$38=Calculations!$O$6,'B. WasteTracking'!I393,'B. WasteTracking'!I393*'B. WasteTracking'!$H393/100),0)</f>
        <v>0</v>
      </c>
      <c r="R367" s="67">
        <f>IF(ISNUMBER('B. WasteTracking'!J393), IF('B. WasteTracking'!$J$38=Calculations!$O$6,'B. WasteTracking'!J393,'B. WasteTracking'!J393*'B. WasteTracking'!$H393/100),0)</f>
        <v>0</v>
      </c>
      <c r="S367" s="67">
        <f>IF(ISNUMBER('B. WasteTracking'!K393), 'B. WasteTracking'!K393*'B. WasteTracking'!$H393/100,0)</f>
        <v>0</v>
      </c>
      <c r="T367" s="67">
        <f>IF(ISNUMBER('B. WasteTracking'!H393), 'B. WasteTracking'!H393,0)</f>
        <v>0</v>
      </c>
      <c r="W367" s="9"/>
      <c r="X367" s="9"/>
      <c r="AX367" s="4">
        <v>355</v>
      </c>
      <c r="AY367" s="4" t="e">
        <f>IF(#REF!="", "0",#REF! *#REF!/100)</f>
        <v>#REF!</v>
      </c>
      <c r="AZ367" s="4" t="e">
        <f>IF(#REF!="", "0",#REF! *#REF!/100)</f>
        <v>#REF!</v>
      </c>
      <c r="BA367" s="4" t="e">
        <f>IF(#REF!="", "0",#REF! *#REF!/100)</f>
        <v>#REF!</v>
      </c>
      <c r="BB367" s="4" t="e">
        <f>IF(#REF!="", "0",#REF! *#REF!/100)</f>
        <v>#REF!</v>
      </c>
    </row>
    <row r="368" spans="16:54" x14ac:dyDescent="0.35">
      <c r="P368" s="14">
        <f>'B. WasteTracking'!G394</f>
        <v>0</v>
      </c>
      <c r="Q368" s="67">
        <f>IF(ISNUMBER('B. WasteTracking'!I394), IF('B. WasteTracking'!$I$38=Calculations!$O$6,'B. WasteTracking'!I394,'B. WasteTracking'!I394*'B. WasteTracking'!$H394/100),0)</f>
        <v>0</v>
      </c>
      <c r="R368" s="67">
        <f>IF(ISNUMBER('B. WasteTracking'!J394), IF('B. WasteTracking'!$J$38=Calculations!$O$6,'B. WasteTracking'!J394,'B. WasteTracking'!J394*'B. WasteTracking'!$H394/100),0)</f>
        <v>0</v>
      </c>
      <c r="S368" s="67">
        <f>IF(ISNUMBER('B. WasteTracking'!K394), 'B. WasteTracking'!K394*'B. WasteTracking'!$H394/100,0)</f>
        <v>0</v>
      </c>
      <c r="T368" s="67">
        <f>IF(ISNUMBER('B. WasteTracking'!H394), 'B. WasteTracking'!H394,0)</f>
        <v>0</v>
      </c>
      <c r="W368" s="9"/>
      <c r="X368" s="9"/>
      <c r="AX368" s="4">
        <v>356</v>
      </c>
      <c r="AY368" s="4" t="e">
        <f>IF(#REF!="", "0",#REF! *#REF!/100)</f>
        <v>#REF!</v>
      </c>
      <c r="AZ368" s="4" t="e">
        <f>IF(#REF!="", "0",#REF! *#REF!/100)</f>
        <v>#REF!</v>
      </c>
      <c r="BA368" s="4" t="e">
        <f>IF(#REF!="", "0",#REF! *#REF!/100)</f>
        <v>#REF!</v>
      </c>
      <c r="BB368" s="4" t="e">
        <f>IF(#REF!="", "0",#REF! *#REF!/100)</f>
        <v>#REF!</v>
      </c>
    </row>
    <row r="369" spans="16:54" x14ac:dyDescent="0.35">
      <c r="P369" s="14">
        <f>'B. WasteTracking'!G395</f>
        <v>0</v>
      </c>
      <c r="Q369" s="67">
        <f>IF(ISNUMBER('B. WasteTracking'!I395), IF('B. WasteTracking'!$I$38=Calculations!$O$6,'B. WasteTracking'!I395,'B. WasteTracking'!I395*'B. WasteTracking'!$H395/100),0)</f>
        <v>0</v>
      </c>
      <c r="R369" s="67">
        <f>IF(ISNUMBER('B. WasteTracking'!J395), IF('B. WasteTracking'!$J$38=Calculations!$O$6,'B. WasteTracking'!J395,'B. WasteTracking'!J395*'B. WasteTracking'!$H395/100),0)</f>
        <v>0</v>
      </c>
      <c r="S369" s="67">
        <f>IF(ISNUMBER('B. WasteTracking'!K395), 'B. WasteTracking'!K395*'B. WasteTracking'!$H395/100,0)</f>
        <v>0</v>
      </c>
      <c r="T369" s="67">
        <f>IF(ISNUMBER('B. WasteTracking'!H395), 'B. WasteTracking'!H395,0)</f>
        <v>0</v>
      </c>
      <c r="W369" s="9"/>
      <c r="X369" s="9"/>
      <c r="AX369" s="4">
        <v>357</v>
      </c>
      <c r="AY369" s="4" t="e">
        <f>IF(#REF!="", "0",#REF! *#REF!/100)</f>
        <v>#REF!</v>
      </c>
      <c r="AZ369" s="4" t="e">
        <f>IF(#REF!="", "0",#REF! *#REF!/100)</f>
        <v>#REF!</v>
      </c>
      <c r="BA369" s="4" t="e">
        <f>IF(#REF!="", "0",#REF! *#REF!/100)</f>
        <v>#REF!</v>
      </c>
      <c r="BB369" s="4" t="e">
        <f>IF(#REF!="", "0",#REF! *#REF!/100)</f>
        <v>#REF!</v>
      </c>
    </row>
    <row r="370" spans="16:54" x14ac:dyDescent="0.35">
      <c r="P370" s="14">
        <f>'B. WasteTracking'!G396</f>
        <v>0</v>
      </c>
      <c r="Q370" s="67">
        <f>IF(ISNUMBER('B. WasteTracking'!I396), IF('B. WasteTracking'!$I$38=Calculations!$O$6,'B. WasteTracking'!I396,'B. WasteTracking'!I396*'B. WasteTracking'!$H396/100),0)</f>
        <v>0</v>
      </c>
      <c r="R370" s="67">
        <f>IF(ISNUMBER('B. WasteTracking'!J396), IF('B. WasteTracking'!$J$38=Calculations!$O$6,'B. WasteTracking'!J396,'B. WasteTracking'!J396*'B. WasteTracking'!$H396/100),0)</f>
        <v>0</v>
      </c>
      <c r="S370" s="67">
        <f>IF(ISNUMBER('B. WasteTracking'!K396), 'B. WasteTracking'!K396*'B. WasteTracking'!$H396/100,0)</f>
        <v>0</v>
      </c>
      <c r="T370" s="67">
        <f>IF(ISNUMBER('B. WasteTracking'!H396), 'B. WasteTracking'!H396,0)</f>
        <v>0</v>
      </c>
      <c r="W370" s="9"/>
      <c r="X370" s="9"/>
      <c r="AX370" s="4">
        <v>358</v>
      </c>
      <c r="AY370" s="4" t="e">
        <f>IF(#REF!="", "0",#REF! *#REF!/100)</f>
        <v>#REF!</v>
      </c>
      <c r="AZ370" s="4" t="e">
        <f>IF(#REF!="", "0",#REF! *#REF!/100)</f>
        <v>#REF!</v>
      </c>
      <c r="BA370" s="4" t="e">
        <f>IF(#REF!="", "0",#REF! *#REF!/100)</f>
        <v>#REF!</v>
      </c>
      <c r="BB370" s="4" t="e">
        <f>IF(#REF!="", "0",#REF! *#REF!/100)</f>
        <v>#REF!</v>
      </c>
    </row>
    <row r="371" spans="16:54" x14ac:dyDescent="0.35">
      <c r="P371" s="14">
        <f>'B. WasteTracking'!G397</f>
        <v>0</v>
      </c>
      <c r="Q371" s="67">
        <f>IF(ISNUMBER('B. WasteTracking'!I397), IF('B. WasteTracking'!$I$38=Calculations!$O$6,'B. WasteTracking'!I397,'B. WasteTracking'!I397*'B. WasteTracking'!$H397/100),0)</f>
        <v>0</v>
      </c>
      <c r="R371" s="67">
        <f>IF(ISNUMBER('B. WasteTracking'!J397), IF('B. WasteTracking'!$J$38=Calculations!$O$6,'B. WasteTracking'!J397,'B. WasteTracking'!J397*'B. WasteTracking'!$H397/100),0)</f>
        <v>0</v>
      </c>
      <c r="S371" s="67">
        <f>IF(ISNUMBER('B. WasteTracking'!K397), 'B. WasteTracking'!K397*'B. WasteTracking'!$H397/100,0)</f>
        <v>0</v>
      </c>
      <c r="T371" s="67">
        <f>IF(ISNUMBER('B. WasteTracking'!H397), 'B. WasteTracking'!H397,0)</f>
        <v>0</v>
      </c>
      <c r="W371" s="9"/>
      <c r="X371" s="9"/>
      <c r="AX371" s="4">
        <v>359</v>
      </c>
      <c r="AY371" s="4" t="e">
        <f>IF(#REF!="", "0",#REF! *#REF!/100)</f>
        <v>#REF!</v>
      </c>
      <c r="AZ371" s="4" t="e">
        <f>IF(#REF!="", "0",#REF! *#REF!/100)</f>
        <v>#REF!</v>
      </c>
      <c r="BA371" s="4" t="e">
        <f>IF(#REF!="", "0",#REF! *#REF!/100)</f>
        <v>#REF!</v>
      </c>
      <c r="BB371" s="4" t="e">
        <f>IF(#REF!="", "0",#REF! *#REF!/100)</f>
        <v>#REF!</v>
      </c>
    </row>
    <row r="372" spans="16:54" x14ac:dyDescent="0.35">
      <c r="P372" s="14">
        <f>'B. WasteTracking'!G398</f>
        <v>0</v>
      </c>
      <c r="Q372" s="67">
        <f>IF(ISNUMBER('B. WasteTracking'!I398), IF('B. WasteTracking'!$I$38=Calculations!$O$6,'B. WasteTracking'!I398,'B. WasteTracking'!I398*'B. WasteTracking'!$H398/100),0)</f>
        <v>0</v>
      </c>
      <c r="R372" s="67">
        <f>IF(ISNUMBER('B. WasteTracking'!J398), IF('B. WasteTracking'!$J$38=Calculations!$O$6,'B. WasteTracking'!J398,'B. WasteTracking'!J398*'B. WasteTracking'!$H398/100),0)</f>
        <v>0</v>
      </c>
      <c r="S372" s="67">
        <f>IF(ISNUMBER('B. WasteTracking'!K398), 'B. WasteTracking'!K398*'B. WasteTracking'!$H398/100,0)</f>
        <v>0</v>
      </c>
      <c r="T372" s="67">
        <f>IF(ISNUMBER('B. WasteTracking'!H398), 'B. WasteTracking'!H398,0)</f>
        <v>0</v>
      </c>
      <c r="W372" s="9"/>
      <c r="X372" s="9"/>
      <c r="AX372" s="4">
        <v>360</v>
      </c>
      <c r="AY372" s="4" t="e">
        <f>IF(#REF!="", "0",#REF! *#REF!/100)</f>
        <v>#REF!</v>
      </c>
      <c r="AZ372" s="4" t="e">
        <f>IF(#REF!="", "0",#REF! *#REF!/100)</f>
        <v>#REF!</v>
      </c>
      <c r="BA372" s="4" t="e">
        <f>IF(#REF!="", "0",#REF! *#REF!/100)</f>
        <v>#REF!</v>
      </c>
      <c r="BB372" s="4" t="e">
        <f>IF(#REF!="", "0",#REF! *#REF!/100)</f>
        <v>#REF!</v>
      </c>
    </row>
    <row r="373" spans="16:54" x14ac:dyDescent="0.35">
      <c r="P373" s="14" t="str">
        <f>'B. WasteTracking'!G399</f>
        <v>Type of  Materials</v>
      </c>
      <c r="Q373" s="67">
        <f>IF(ISNUMBER('B. WasteTracking'!I399), IF('B. WasteTracking'!$I$38=Calculations!$O$6,'B. WasteTracking'!I399,'B. WasteTracking'!I399*'B. WasteTracking'!$H399/100),0)</f>
        <v>0</v>
      </c>
      <c r="R373" s="67">
        <f>IF(ISNUMBER('B. WasteTracking'!J399), IF('B. WasteTracking'!$J$38=Calculations!$O$6,'B. WasteTracking'!J399,'B. WasteTracking'!J399*'B. WasteTracking'!$H399/100),0)</f>
        <v>0</v>
      </c>
      <c r="S373" s="67">
        <f>IF(ISNUMBER('B. WasteTracking'!K399), 'B. WasteTracking'!K399*'B. WasteTracking'!$H399/100,0)</f>
        <v>0</v>
      </c>
      <c r="T373" s="67">
        <f>IF(ISNUMBER('B. WasteTracking'!H399), 'B. WasteTracking'!H399,0)</f>
        <v>0</v>
      </c>
      <c r="W373" s="9"/>
      <c r="X373" s="9"/>
      <c r="AX373" s="4">
        <v>361</v>
      </c>
      <c r="AY373" s="4" t="e">
        <f>IF(#REF!="", "0",#REF! *#REF!/100)</f>
        <v>#REF!</v>
      </c>
      <c r="AZ373" s="4" t="e">
        <f>IF(#REF!="", "0",#REF! *#REF!/100)</f>
        <v>#REF!</v>
      </c>
      <c r="BA373" s="4" t="e">
        <f>IF(#REF!="", "0",#REF! *#REF!/100)</f>
        <v>#REF!</v>
      </c>
      <c r="BB373" s="4" t="e">
        <f>IF(#REF!="", "0",#REF! *#REF!/100)</f>
        <v>#REF!</v>
      </c>
    </row>
    <row r="374" spans="16:54" x14ac:dyDescent="0.35">
      <c r="P374" s="14">
        <f>'B. WasteTracking'!G400</f>
        <v>0</v>
      </c>
      <c r="Q374" s="67">
        <f>IF(ISNUMBER('B. WasteTracking'!I400), IF('B. WasteTracking'!$I$38=Calculations!$O$6,'B. WasteTracking'!I400,'B. WasteTracking'!I400*'B. WasteTracking'!$H400/100),0)</f>
        <v>0</v>
      </c>
      <c r="R374" s="67">
        <f>IF(ISNUMBER('B. WasteTracking'!J400), IF('B. WasteTracking'!$J$38=Calculations!$O$6,'B. WasteTracking'!J400,'B. WasteTracking'!J400*'B. WasteTracking'!$H400/100),0)</f>
        <v>0</v>
      </c>
      <c r="S374" s="67">
        <f>IF(ISNUMBER('B. WasteTracking'!K400), 'B. WasteTracking'!K400*'B. WasteTracking'!$H400/100,0)</f>
        <v>0</v>
      </c>
      <c r="T374" s="67">
        <f>IF(ISNUMBER('B. WasteTracking'!H400), 'B. WasteTracking'!H400,0)</f>
        <v>0</v>
      </c>
      <c r="W374" s="9"/>
      <c r="X374" s="9"/>
      <c r="AX374" s="4">
        <v>362</v>
      </c>
      <c r="AY374" s="4" t="e">
        <f>IF(#REF!="", "0",#REF! *#REF!/100)</f>
        <v>#REF!</v>
      </c>
      <c r="AZ374" s="4" t="e">
        <f>IF(#REF!="", "0",#REF! *#REF!/100)</f>
        <v>#REF!</v>
      </c>
      <c r="BA374" s="4" t="e">
        <f>IF(#REF!="", "0",#REF! *#REF!/100)</f>
        <v>#REF!</v>
      </c>
      <c r="BB374" s="4" t="e">
        <f>IF(#REF!="", "0",#REF! *#REF!/100)</f>
        <v>#REF!</v>
      </c>
    </row>
    <row r="375" spans="16:54" x14ac:dyDescent="0.35">
      <c r="P375" s="14" t="str">
        <f>'B. WasteTracking'!G401</f>
        <v>(Select from drop down list)</v>
      </c>
      <c r="Q375" s="67">
        <f>IF(ISNUMBER('B. WasteTracking'!I401), IF('B. WasteTracking'!$I$38=Calculations!$O$6,'B. WasteTracking'!I401,'B. WasteTracking'!I401*'B. WasteTracking'!$H401/100),0)</f>
        <v>0</v>
      </c>
      <c r="R375" s="67">
        <f>IF(ISNUMBER('B. WasteTracking'!J401), IF('B. WasteTracking'!$J$38=Calculations!$O$6,'B. WasteTracking'!J401,'B. WasteTracking'!J401*'B. WasteTracking'!$H401/100),0)</f>
        <v>0</v>
      </c>
      <c r="S375" s="67">
        <f>IF(ISNUMBER('B. WasteTracking'!K401), 'B. WasteTracking'!K401*'B. WasteTracking'!$H401/100,0)</f>
        <v>0</v>
      </c>
      <c r="T375" s="67">
        <f>IF(ISNUMBER('B. WasteTracking'!H401), 'B. WasteTracking'!H401,0)</f>
        <v>0</v>
      </c>
      <c r="W375" s="9"/>
      <c r="X375" s="9"/>
      <c r="AX375" s="4">
        <v>363</v>
      </c>
      <c r="AY375" s="4" t="e">
        <f>IF(#REF!="", "0",#REF! *#REF!/100)</f>
        <v>#REF!</v>
      </c>
      <c r="AZ375" s="4" t="e">
        <f>IF(#REF!="", "0",#REF! *#REF!/100)</f>
        <v>#REF!</v>
      </c>
      <c r="BA375" s="4" t="e">
        <f>IF(#REF!="", "0",#REF! *#REF!/100)</f>
        <v>#REF!</v>
      </c>
      <c r="BB375" s="4" t="e">
        <f>IF(#REF!="", "0",#REF! *#REF!/100)</f>
        <v>#REF!</v>
      </c>
    </row>
    <row r="376" spans="16:54" x14ac:dyDescent="0.35">
      <c r="P376" s="14">
        <f>'B. WasteTracking'!G402</f>
        <v>0</v>
      </c>
      <c r="Q376" s="67">
        <f>IF(ISNUMBER('B. WasteTracking'!I402), IF('B. WasteTracking'!$I$38=Calculations!$O$6,'B. WasteTracking'!I402,'B. WasteTracking'!I402*'B. WasteTracking'!$H402/100),0)</f>
        <v>0</v>
      </c>
      <c r="R376" s="67">
        <f>IF(ISNUMBER('B. WasteTracking'!J402), IF('B. WasteTracking'!$J$38=Calculations!$O$6,'B. WasteTracking'!J402,'B. WasteTracking'!J402*'B. WasteTracking'!$H402/100),0)</f>
        <v>0</v>
      </c>
      <c r="S376" s="67">
        <f>IF(ISNUMBER('B. WasteTracking'!K402), 'B. WasteTracking'!K402*'B. WasteTracking'!$H402/100,0)</f>
        <v>0</v>
      </c>
      <c r="T376" s="67">
        <f>IF(ISNUMBER('B. WasteTracking'!H402), 'B. WasteTracking'!H402,0)</f>
        <v>0</v>
      </c>
      <c r="W376" s="9"/>
      <c r="X376" s="9"/>
      <c r="AX376" s="4">
        <v>364</v>
      </c>
      <c r="AY376" s="4" t="e">
        <f>IF(#REF!="", "0",#REF! *#REF!/100)</f>
        <v>#REF!</v>
      </c>
      <c r="AZ376" s="4" t="e">
        <f>IF(#REF!="", "0",#REF! *#REF!/100)</f>
        <v>#REF!</v>
      </c>
      <c r="BA376" s="4" t="e">
        <f>IF(#REF!="", "0",#REF! *#REF!/100)</f>
        <v>#REF!</v>
      </c>
      <c r="BB376" s="4" t="e">
        <f>IF(#REF!="", "0",#REF! *#REF!/100)</f>
        <v>#REF!</v>
      </c>
    </row>
    <row r="377" spans="16:54" x14ac:dyDescent="0.35">
      <c r="P377" s="14">
        <f>'B. WasteTracking'!G403</f>
        <v>0</v>
      </c>
      <c r="Q377" s="67">
        <f>IF(ISNUMBER('B. WasteTracking'!I403), IF('B. WasteTracking'!$I$38=Calculations!$O$6,'B. WasteTracking'!I403,'B. WasteTracking'!I403*'B. WasteTracking'!$H403/100),0)</f>
        <v>0</v>
      </c>
      <c r="R377" s="67">
        <f>IF(ISNUMBER('B. WasteTracking'!J403), IF('B. WasteTracking'!$J$38=Calculations!$O$6,'B. WasteTracking'!J403,'B. WasteTracking'!J403*'B. WasteTracking'!$H403/100),0)</f>
        <v>0</v>
      </c>
      <c r="S377" s="67">
        <f>IF(ISNUMBER('B. WasteTracking'!K403), 'B. WasteTracking'!K403*'B. WasteTracking'!$H403/100,0)</f>
        <v>0</v>
      </c>
      <c r="T377" s="67">
        <f>IF(ISNUMBER('B. WasteTracking'!H403), 'B. WasteTracking'!H403,0)</f>
        <v>0</v>
      </c>
      <c r="W377" s="9"/>
      <c r="X377" s="9"/>
      <c r="AX377" s="4">
        <v>365</v>
      </c>
      <c r="AY377" s="4" t="e">
        <f>IF(#REF!="", "0",#REF! *#REF!/100)</f>
        <v>#REF!</v>
      </c>
      <c r="AZ377" s="4" t="e">
        <f>IF(#REF!="", "0",#REF! *#REF!/100)</f>
        <v>#REF!</v>
      </c>
      <c r="BA377" s="4" t="e">
        <f>IF(#REF!="", "0",#REF! *#REF!/100)</f>
        <v>#REF!</v>
      </c>
      <c r="BB377" s="4" t="e">
        <f>IF(#REF!="", "0",#REF! *#REF!/100)</f>
        <v>#REF!</v>
      </c>
    </row>
    <row r="378" spans="16:54" x14ac:dyDescent="0.35">
      <c r="P378" s="14">
        <f>'B. WasteTracking'!G404</f>
        <v>0</v>
      </c>
      <c r="Q378" s="67">
        <f>IF(ISNUMBER('B. WasteTracking'!I404), IF('B. WasteTracking'!$I$38=Calculations!$O$6,'B. WasteTracking'!I404,'B. WasteTracking'!I404*'B. WasteTracking'!$H404/100),0)</f>
        <v>0</v>
      </c>
      <c r="R378" s="67">
        <f>IF(ISNUMBER('B. WasteTracking'!J404), IF('B. WasteTracking'!$J$38=Calculations!$O$6,'B. WasteTracking'!J404,'B. WasteTracking'!J404*'B. WasteTracking'!$H404/100),0)</f>
        <v>0</v>
      </c>
      <c r="S378" s="67">
        <f>IF(ISNUMBER('B. WasteTracking'!K404), 'B. WasteTracking'!K404*'B. WasteTracking'!$H404/100,0)</f>
        <v>0</v>
      </c>
      <c r="T378" s="67">
        <f>IF(ISNUMBER('B. WasteTracking'!H404), 'B. WasteTracking'!H404,0)</f>
        <v>0</v>
      </c>
      <c r="W378" s="9"/>
      <c r="X378" s="9"/>
      <c r="AX378" s="4">
        <v>366</v>
      </c>
      <c r="AY378" s="4" t="e">
        <f>IF(#REF!="", "0",#REF! *#REF!/100)</f>
        <v>#REF!</v>
      </c>
      <c r="AZ378" s="4" t="e">
        <f>IF(#REF!="", "0",#REF! *#REF!/100)</f>
        <v>#REF!</v>
      </c>
      <c r="BA378" s="4" t="e">
        <f>IF(#REF!="", "0",#REF! *#REF!/100)</f>
        <v>#REF!</v>
      </c>
      <c r="BB378" s="4" t="e">
        <f>IF(#REF!="", "0",#REF! *#REF!/100)</f>
        <v>#REF!</v>
      </c>
    </row>
    <row r="379" spans="16:54" x14ac:dyDescent="0.35">
      <c r="P379" s="14">
        <f>'B. WasteTracking'!G405</f>
        <v>0</v>
      </c>
      <c r="Q379" s="67">
        <f>IF(ISNUMBER('B. WasteTracking'!I405), IF('B. WasteTracking'!$I$38=Calculations!$O$6,'B. WasteTracking'!I405,'B. WasteTracking'!I405*'B. WasteTracking'!$H405/100),0)</f>
        <v>0</v>
      </c>
      <c r="R379" s="67">
        <f>IF(ISNUMBER('B. WasteTracking'!J405), IF('B. WasteTracking'!$J$38=Calculations!$O$6,'B. WasteTracking'!J405,'B. WasteTracking'!J405*'B. WasteTracking'!$H405/100),0)</f>
        <v>0</v>
      </c>
      <c r="S379" s="67">
        <f>IF(ISNUMBER('B. WasteTracking'!K405), 'B. WasteTracking'!K405*'B. WasteTracking'!$H405/100,0)</f>
        <v>0</v>
      </c>
      <c r="T379" s="67">
        <f>IF(ISNUMBER('B. WasteTracking'!H405), 'B. WasteTracking'!H405,0)</f>
        <v>0</v>
      </c>
      <c r="W379" s="9"/>
      <c r="X379" s="9"/>
      <c r="AX379" s="4">
        <v>367</v>
      </c>
      <c r="AY379" s="4" t="e">
        <f>IF(#REF!="", "0",#REF! *#REF!/100)</f>
        <v>#REF!</v>
      </c>
      <c r="AZ379" s="4" t="e">
        <f>IF(#REF!="", "0",#REF! *#REF!/100)</f>
        <v>#REF!</v>
      </c>
      <c r="BA379" s="4" t="e">
        <f>IF(#REF!="", "0",#REF! *#REF!/100)</f>
        <v>#REF!</v>
      </c>
      <c r="BB379" s="4" t="e">
        <f>IF(#REF!="", "0",#REF! *#REF!/100)</f>
        <v>#REF!</v>
      </c>
    </row>
    <row r="380" spans="16:54" x14ac:dyDescent="0.35">
      <c r="P380" s="14">
        <f>'B. WasteTracking'!G406</f>
        <v>0</v>
      </c>
      <c r="Q380" s="67">
        <f>IF(ISNUMBER('B. WasteTracking'!I406), IF('B. WasteTracking'!$I$38=Calculations!$O$6,'B. WasteTracking'!I406,'B. WasteTracking'!I406*'B. WasteTracking'!$H406/100),0)</f>
        <v>0</v>
      </c>
      <c r="R380" s="67">
        <f>IF(ISNUMBER('B. WasteTracking'!J406), IF('B. WasteTracking'!$J$38=Calculations!$O$6,'B. WasteTracking'!J406,'B. WasteTracking'!J406*'B. WasteTracking'!$H406/100),0)</f>
        <v>0</v>
      </c>
      <c r="S380" s="67">
        <f>IF(ISNUMBER('B. WasteTracking'!K406), 'B. WasteTracking'!K406*'B. WasteTracking'!$H406/100,0)</f>
        <v>0</v>
      </c>
      <c r="T380" s="67">
        <f>IF(ISNUMBER('B. WasteTracking'!H406), 'B. WasteTracking'!H406,0)</f>
        <v>0</v>
      </c>
      <c r="W380" s="9"/>
      <c r="X380" s="9"/>
      <c r="AX380" s="4">
        <v>368</v>
      </c>
      <c r="AY380" s="4" t="e">
        <f>IF(#REF!="", "0",#REF! *#REF!/100)</f>
        <v>#REF!</v>
      </c>
      <c r="AZ380" s="4" t="e">
        <f>IF(#REF!="", "0",#REF! *#REF!/100)</f>
        <v>#REF!</v>
      </c>
      <c r="BA380" s="4" t="e">
        <f>IF(#REF!="", "0",#REF! *#REF!/100)</f>
        <v>#REF!</v>
      </c>
      <c r="BB380" s="4" t="e">
        <f>IF(#REF!="", "0",#REF! *#REF!/100)</f>
        <v>#REF!</v>
      </c>
    </row>
    <row r="381" spans="16:54" x14ac:dyDescent="0.35">
      <c r="P381" s="14">
        <f>'B. WasteTracking'!G407</f>
        <v>0</v>
      </c>
      <c r="Q381" s="67">
        <f>IF(ISNUMBER('B. WasteTracking'!I407), IF('B. WasteTracking'!$I$38=Calculations!$O$6,'B. WasteTracking'!I407,'B. WasteTracking'!I407*'B. WasteTracking'!$H407/100),0)</f>
        <v>0</v>
      </c>
      <c r="R381" s="67">
        <f>IF(ISNUMBER('B. WasteTracking'!J407), IF('B. WasteTracking'!$J$38=Calculations!$O$6,'B. WasteTracking'!J407,'B. WasteTracking'!J407*'B. WasteTracking'!$H407/100),0)</f>
        <v>0</v>
      </c>
      <c r="S381" s="67">
        <f>IF(ISNUMBER('B. WasteTracking'!K407), 'B. WasteTracking'!K407*'B. WasteTracking'!$H407/100,0)</f>
        <v>0</v>
      </c>
      <c r="T381" s="67">
        <f>IF(ISNUMBER('B. WasteTracking'!H407), 'B. WasteTracking'!H407,0)</f>
        <v>0</v>
      </c>
      <c r="W381" s="9"/>
      <c r="X381" s="9"/>
      <c r="AX381" s="4">
        <v>369</v>
      </c>
      <c r="AY381" s="4" t="e">
        <f>IF(#REF!="", "0",#REF! *#REF!/100)</f>
        <v>#REF!</v>
      </c>
      <c r="AZ381" s="4" t="e">
        <f>IF(#REF!="", "0",#REF! *#REF!/100)</f>
        <v>#REF!</v>
      </c>
      <c r="BA381" s="4" t="e">
        <f>IF(#REF!="", "0",#REF! *#REF!/100)</f>
        <v>#REF!</v>
      </c>
      <c r="BB381" s="4" t="e">
        <f>IF(#REF!="", "0",#REF! *#REF!/100)</f>
        <v>#REF!</v>
      </c>
    </row>
    <row r="382" spans="16:54" x14ac:dyDescent="0.35">
      <c r="P382" s="14">
        <f>'B. WasteTracking'!G408</f>
        <v>0</v>
      </c>
      <c r="Q382" s="67">
        <f>IF(ISNUMBER('B. WasteTracking'!I408), IF('B. WasteTracking'!$I$38=Calculations!$O$6,'B. WasteTracking'!I408,'B. WasteTracking'!I408*'B. WasteTracking'!$H408/100),0)</f>
        <v>0</v>
      </c>
      <c r="R382" s="67">
        <f>IF(ISNUMBER('B. WasteTracking'!J408), IF('B. WasteTracking'!$J$38=Calculations!$O$6,'B. WasteTracking'!J408,'B. WasteTracking'!J408*'B. WasteTracking'!$H408/100),0)</f>
        <v>0</v>
      </c>
      <c r="S382" s="67">
        <f>IF(ISNUMBER('B. WasteTracking'!K408), 'B. WasteTracking'!K408*'B. WasteTracking'!$H408/100,0)</f>
        <v>0</v>
      </c>
      <c r="T382" s="67">
        <f>IF(ISNUMBER('B. WasteTracking'!H408), 'B. WasteTracking'!H408,0)</f>
        <v>0</v>
      </c>
      <c r="W382" s="9"/>
      <c r="X382" s="9"/>
      <c r="AX382" s="4">
        <v>370</v>
      </c>
      <c r="AY382" s="4" t="e">
        <f>IF(#REF!="", "0",#REF! *#REF!/100)</f>
        <v>#REF!</v>
      </c>
      <c r="AZ382" s="4" t="e">
        <f>IF(#REF!="", "0",#REF! *#REF!/100)</f>
        <v>#REF!</v>
      </c>
      <c r="BA382" s="4" t="e">
        <f>IF(#REF!="", "0",#REF! *#REF!/100)</f>
        <v>#REF!</v>
      </c>
      <c r="BB382" s="4" t="e">
        <f>IF(#REF!="", "0",#REF! *#REF!/100)</f>
        <v>#REF!</v>
      </c>
    </row>
    <row r="383" spans="16:54" x14ac:dyDescent="0.35">
      <c r="P383" s="14">
        <f>'B. WasteTracking'!G409</f>
        <v>0</v>
      </c>
      <c r="Q383" s="67">
        <f>IF(ISNUMBER('B. WasteTracking'!I409), IF('B. WasteTracking'!$I$38=Calculations!$O$6,'B. WasteTracking'!I409,'B. WasteTracking'!I409*'B. WasteTracking'!$H409/100),0)</f>
        <v>0</v>
      </c>
      <c r="R383" s="67">
        <f>IF(ISNUMBER('B. WasteTracking'!J409), IF('B. WasteTracking'!$J$38=Calculations!$O$6,'B. WasteTracking'!J409,'B. WasteTracking'!J409*'B. WasteTracking'!$H409/100),0)</f>
        <v>0</v>
      </c>
      <c r="S383" s="67">
        <f>IF(ISNUMBER('B. WasteTracking'!K409), 'B. WasteTracking'!K409*'B. WasteTracking'!$H409/100,0)</f>
        <v>0</v>
      </c>
      <c r="T383" s="67">
        <f>IF(ISNUMBER('B. WasteTracking'!H409), 'B. WasteTracking'!H409,0)</f>
        <v>0</v>
      </c>
      <c r="W383" s="9"/>
      <c r="X383" s="9"/>
      <c r="AX383" s="4">
        <v>371</v>
      </c>
      <c r="AY383" s="4" t="e">
        <f>IF(#REF!="", "0",#REF! *#REF!/100)</f>
        <v>#REF!</v>
      </c>
      <c r="AZ383" s="4" t="e">
        <f>IF(#REF!="", "0",#REF! *#REF!/100)</f>
        <v>#REF!</v>
      </c>
      <c r="BA383" s="4" t="e">
        <f>IF(#REF!="", "0",#REF! *#REF!/100)</f>
        <v>#REF!</v>
      </c>
      <c r="BB383" s="4" t="e">
        <f>IF(#REF!="", "0",#REF! *#REF!/100)</f>
        <v>#REF!</v>
      </c>
    </row>
    <row r="384" spans="16:54" x14ac:dyDescent="0.35">
      <c r="P384" s="14">
        <f>'B. WasteTracking'!G410</f>
        <v>0</v>
      </c>
      <c r="Q384" s="67">
        <f>IF(ISNUMBER('B. WasteTracking'!I410), IF('B. WasteTracking'!$I$38=Calculations!$O$6,'B. WasteTracking'!I410,'B. WasteTracking'!I410*'B. WasteTracking'!$H410/100),0)</f>
        <v>0</v>
      </c>
      <c r="R384" s="67">
        <f>IF(ISNUMBER('B. WasteTracking'!J410), IF('B. WasteTracking'!$J$38=Calculations!$O$6,'B. WasteTracking'!J410,'B. WasteTracking'!J410*'B. WasteTracking'!$H410/100),0)</f>
        <v>0</v>
      </c>
      <c r="S384" s="67">
        <f>IF(ISNUMBER('B. WasteTracking'!K410), 'B. WasteTracking'!K410*'B. WasteTracking'!$H410/100,0)</f>
        <v>0</v>
      </c>
      <c r="T384" s="67">
        <f>IF(ISNUMBER('B. WasteTracking'!H410), 'B. WasteTracking'!H410,0)</f>
        <v>0</v>
      </c>
      <c r="W384" s="9"/>
      <c r="X384" s="9"/>
      <c r="AX384" s="4">
        <v>372</v>
      </c>
      <c r="AY384" s="4" t="e">
        <f>IF(#REF!="", "0",#REF! *#REF!/100)</f>
        <v>#REF!</v>
      </c>
      <c r="AZ384" s="4" t="e">
        <f>IF(#REF!="", "0",#REF! *#REF!/100)</f>
        <v>#REF!</v>
      </c>
      <c r="BA384" s="4" t="e">
        <f>IF(#REF!="", "0",#REF! *#REF!/100)</f>
        <v>#REF!</v>
      </c>
      <c r="BB384" s="4" t="e">
        <f>IF(#REF!="", "0",#REF! *#REF!/100)</f>
        <v>#REF!</v>
      </c>
    </row>
    <row r="385" spans="16:54" x14ac:dyDescent="0.35">
      <c r="P385" s="14">
        <f>'B. WasteTracking'!G411</f>
        <v>0</v>
      </c>
      <c r="Q385" s="67">
        <f>IF(ISNUMBER('B. WasteTracking'!I411), IF('B. WasteTracking'!$I$38=Calculations!$O$6,'B. WasteTracking'!I411,'B. WasteTracking'!I411*'B. WasteTracking'!$H411/100),0)</f>
        <v>0</v>
      </c>
      <c r="R385" s="67">
        <f>IF(ISNUMBER('B. WasteTracking'!J411), IF('B. WasteTracking'!$J$38=Calculations!$O$6,'B. WasteTracking'!J411,'B. WasteTracking'!J411*'B. WasteTracking'!$H411/100),0)</f>
        <v>0</v>
      </c>
      <c r="S385" s="67">
        <f>IF(ISNUMBER('B. WasteTracking'!K411), 'B. WasteTracking'!K411*'B. WasteTracking'!$H411/100,0)</f>
        <v>0</v>
      </c>
      <c r="T385" s="67">
        <f>IF(ISNUMBER('B. WasteTracking'!H411), 'B. WasteTracking'!H411,0)</f>
        <v>0</v>
      </c>
      <c r="W385" s="9"/>
      <c r="X385" s="9"/>
      <c r="AX385" s="4">
        <v>373</v>
      </c>
      <c r="AY385" s="4" t="e">
        <f>IF(#REF!="", "0",#REF! *#REF!/100)</f>
        <v>#REF!</v>
      </c>
      <c r="AZ385" s="4" t="e">
        <f>IF(#REF!="", "0",#REF! *#REF!/100)</f>
        <v>#REF!</v>
      </c>
      <c r="BA385" s="4" t="e">
        <f>IF(#REF!="", "0",#REF! *#REF!/100)</f>
        <v>#REF!</v>
      </c>
      <c r="BB385" s="4" t="e">
        <f>IF(#REF!="", "0",#REF! *#REF!/100)</f>
        <v>#REF!</v>
      </c>
    </row>
    <row r="386" spans="16:54" x14ac:dyDescent="0.35">
      <c r="P386" s="14">
        <f>'B. WasteTracking'!G412</f>
        <v>0</v>
      </c>
      <c r="Q386" s="67">
        <f>IF(ISNUMBER('B. WasteTracking'!I412), IF('B. WasteTracking'!$I$38=Calculations!$O$6,'B. WasteTracking'!I412,'B. WasteTracking'!I412*'B. WasteTracking'!$H412/100),0)</f>
        <v>0</v>
      </c>
      <c r="R386" s="67">
        <f>IF(ISNUMBER('B. WasteTracking'!J412), IF('B. WasteTracking'!$J$38=Calculations!$O$6,'B. WasteTracking'!J412,'B. WasteTracking'!J412*'B. WasteTracking'!$H412/100),0)</f>
        <v>0</v>
      </c>
      <c r="S386" s="67">
        <f>IF(ISNUMBER('B. WasteTracking'!K412), 'B. WasteTracking'!K412*'B. WasteTracking'!$H412/100,0)</f>
        <v>0</v>
      </c>
      <c r="T386" s="67">
        <f>IF(ISNUMBER('B. WasteTracking'!H412), 'B. WasteTracking'!H412,0)</f>
        <v>0</v>
      </c>
      <c r="W386" s="9"/>
      <c r="X386" s="9"/>
      <c r="AX386" s="4">
        <v>374</v>
      </c>
      <c r="AY386" s="4" t="e">
        <f>IF(#REF!="", "0",#REF! *#REF!/100)</f>
        <v>#REF!</v>
      </c>
      <c r="AZ386" s="4" t="e">
        <f>IF(#REF!="", "0",#REF! *#REF!/100)</f>
        <v>#REF!</v>
      </c>
      <c r="BA386" s="4" t="e">
        <f>IF(#REF!="", "0",#REF! *#REF!/100)</f>
        <v>#REF!</v>
      </c>
      <c r="BB386" s="4" t="e">
        <f>IF(#REF!="", "0",#REF! *#REF!/100)</f>
        <v>#REF!</v>
      </c>
    </row>
    <row r="387" spans="16:54" x14ac:dyDescent="0.35">
      <c r="P387" s="14">
        <f>'B. WasteTracking'!G413</f>
        <v>0</v>
      </c>
      <c r="Q387" s="67">
        <f>IF(ISNUMBER('B. WasteTracking'!I413), IF('B. WasteTracking'!$I$38=Calculations!$O$6,'B. WasteTracking'!I413,'B. WasteTracking'!I413*'B. WasteTracking'!$H413/100),0)</f>
        <v>0</v>
      </c>
      <c r="R387" s="67">
        <f>IF(ISNUMBER('B. WasteTracking'!J413), IF('B. WasteTracking'!$J$38=Calculations!$O$6,'B. WasteTracking'!J413,'B. WasteTracking'!J413*'B. WasteTracking'!$H413/100),0)</f>
        <v>0</v>
      </c>
      <c r="S387" s="67">
        <f>IF(ISNUMBER('B. WasteTracking'!K413), 'B. WasteTracking'!K413*'B. WasteTracking'!$H413/100,0)</f>
        <v>0</v>
      </c>
      <c r="T387" s="67">
        <f>IF(ISNUMBER('B. WasteTracking'!H413), 'B. WasteTracking'!H413,0)</f>
        <v>0</v>
      </c>
      <c r="W387" s="9"/>
      <c r="X387" s="9"/>
      <c r="AX387" s="4">
        <v>375</v>
      </c>
      <c r="AY387" s="4" t="e">
        <f>IF(#REF!="", "0",#REF! *#REF!/100)</f>
        <v>#REF!</v>
      </c>
      <c r="AZ387" s="4" t="e">
        <f>IF(#REF!="", "0",#REF! *#REF!/100)</f>
        <v>#REF!</v>
      </c>
      <c r="BA387" s="4" t="e">
        <f>IF(#REF!="", "0",#REF! *#REF!/100)</f>
        <v>#REF!</v>
      </c>
      <c r="BB387" s="4" t="e">
        <f>IF(#REF!="", "0",#REF! *#REF!/100)</f>
        <v>#REF!</v>
      </c>
    </row>
    <row r="388" spans="16:54" x14ac:dyDescent="0.35">
      <c r="P388" s="14">
        <f>'B. WasteTracking'!G414</f>
        <v>0</v>
      </c>
      <c r="Q388" s="67">
        <f>IF(ISNUMBER('B. WasteTracking'!I414), IF('B. WasteTracking'!$I$38=Calculations!$O$6,'B. WasteTracking'!I414,'B. WasteTracking'!I414*'B. WasteTracking'!$H414/100),0)</f>
        <v>0</v>
      </c>
      <c r="R388" s="67">
        <f>IF(ISNUMBER('B. WasteTracking'!J414), IF('B. WasteTracking'!$J$38=Calculations!$O$6,'B. WasteTracking'!J414,'B. WasteTracking'!J414*'B. WasteTracking'!$H414/100),0)</f>
        <v>0</v>
      </c>
      <c r="S388" s="67">
        <f>IF(ISNUMBER('B. WasteTracking'!K414), 'B. WasteTracking'!K414*'B. WasteTracking'!$H414/100,0)</f>
        <v>0</v>
      </c>
      <c r="T388" s="67">
        <f>IF(ISNUMBER('B. WasteTracking'!H414), 'B. WasteTracking'!H414,0)</f>
        <v>0</v>
      </c>
      <c r="W388" s="9"/>
      <c r="X388" s="9"/>
      <c r="AX388" s="4">
        <v>376</v>
      </c>
      <c r="AY388" s="4" t="e">
        <f>IF(#REF!="", "0",#REF! *#REF!/100)</f>
        <v>#REF!</v>
      </c>
      <c r="AZ388" s="4" t="e">
        <f>IF(#REF!="", "0",#REF! *#REF!/100)</f>
        <v>#REF!</v>
      </c>
      <c r="BA388" s="4" t="e">
        <f>IF(#REF!="", "0",#REF! *#REF!/100)</f>
        <v>#REF!</v>
      </c>
      <c r="BB388" s="4" t="e">
        <f>IF(#REF!="", "0",#REF! *#REF!/100)</f>
        <v>#REF!</v>
      </c>
    </row>
    <row r="389" spans="16:54" x14ac:dyDescent="0.35">
      <c r="P389" s="14">
        <f>'B. WasteTracking'!G415</f>
        <v>0</v>
      </c>
      <c r="Q389" s="67">
        <f>IF(ISNUMBER('B. WasteTracking'!I415), IF('B. WasteTracking'!$I$38=Calculations!$O$6,'B. WasteTracking'!I415,'B. WasteTracking'!I415*'B. WasteTracking'!$H415/100),0)</f>
        <v>0</v>
      </c>
      <c r="R389" s="67">
        <f>IF(ISNUMBER('B. WasteTracking'!J415), IF('B. WasteTracking'!$J$38=Calculations!$O$6,'B. WasteTracking'!J415,'B. WasteTracking'!J415*'B. WasteTracking'!$H415/100),0)</f>
        <v>0</v>
      </c>
      <c r="S389" s="67">
        <f>IF(ISNUMBER('B. WasteTracking'!K415), 'B. WasteTracking'!K415*'B. WasteTracking'!$H415/100,0)</f>
        <v>0</v>
      </c>
      <c r="T389" s="67">
        <f>IF(ISNUMBER('B. WasteTracking'!H415), 'B. WasteTracking'!H415,0)</f>
        <v>0</v>
      </c>
      <c r="W389" s="9"/>
      <c r="X389" s="9"/>
      <c r="AX389" s="4">
        <v>377</v>
      </c>
      <c r="AY389" s="4" t="e">
        <f>IF(#REF!="", "0",#REF! *#REF!/100)</f>
        <v>#REF!</v>
      </c>
      <c r="AZ389" s="4" t="e">
        <f>IF(#REF!="", "0",#REF! *#REF!/100)</f>
        <v>#REF!</v>
      </c>
      <c r="BA389" s="4" t="e">
        <f>IF(#REF!="", "0",#REF! *#REF!/100)</f>
        <v>#REF!</v>
      </c>
      <c r="BB389" s="4" t="e">
        <f>IF(#REF!="", "0",#REF! *#REF!/100)</f>
        <v>#REF!</v>
      </c>
    </row>
    <row r="390" spans="16:54" x14ac:dyDescent="0.35">
      <c r="P390" s="14">
        <f>'B. WasteTracking'!G416</f>
        <v>0</v>
      </c>
      <c r="Q390" s="67">
        <f>IF(ISNUMBER('B. WasteTracking'!I416), IF('B. WasteTracking'!$I$38=Calculations!$O$6,'B. WasteTracking'!I416,'B. WasteTracking'!I416*'B. WasteTracking'!$H416/100),0)</f>
        <v>0</v>
      </c>
      <c r="R390" s="67">
        <f>IF(ISNUMBER('B. WasteTracking'!J416), IF('B. WasteTracking'!$J$38=Calculations!$O$6,'B. WasteTracking'!J416,'B. WasteTracking'!J416*'B. WasteTracking'!$H416/100),0)</f>
        <v>0</v>
      </c>
      <c r="S390" s="67">
        <f>IF(ISNUMBER('B. WasteTracking'!K416), 'B. WasteTracking'!K416*'B. WasteTracking'!$H416/100,0)</f>
        <v>0</v>
      </c>
      <c r="T390" s="67">
        <f>IF(ISNUMBER('B. WasteTracking'!H416), 'B. WasteTracking'!H416,0)</f>
        <v>0</v>
      </c>
      <c r="W390" s="9"/>
      <c r="X390" s="9"/>
      <c r="AX390" s="4">
        <v>378</v>
      </c>
      <c r="AY390" s="4" t="e">
        <f>IF(#REF!="", "0",#REF! *#REF!/100)</f>
        <v>#REF!</v>
      </c>
      <c r="AZ390" s="4" t="e">
        <f>IF(#REF!="", "0",#REF! *#REF!/100)</f>
        <v>#REF!</v>
      </c>
      <c r="BA390" s="4" t="e">
        <f>IF(#REF!="", "0",#REF! *#REF!/100)</f>
        <v>#REF!</v>
      </c>
      <c r="BB390" s="4" t="e">
        <f>IF(#REF!="", "0",#REF! *#REF!/100)</f>
        <v>#REF!</v>
      </c>
    </row>
    <row r="391" spans="16:54" x14ac:dyDescent="0.35">
      <c r="P391" s="14">
        <f>'B. WasteTracking'!G417</f>
        <v>0</v>
      </c>
      <c r="Q391" s="67">
        <f>IF(ISNUMBER('B. WasteTracking'!I417), IF('B. WasteTracking'!$I$38=Calculations!$O$6,'B. WasteTracking'!I417,'B. WasteTracking'!I417*'B. WasteTracking'!$H417/100),0)</f>
        <v>0</v>
      </c>
      <c r="R391" s="67">
        <f>IF(ISNUMBER('B. WasteTracking'!J417), IF('B. WasteTracking'!$J$38=Calculations!$O$6,'B. WasteTracking'!J417,'B. WasteTracking'!J417*'B. WasteTracking'!$H417/100),0)</f>
        <v>0</v>
      </c>
      <c r="S391" s="67">
        <f>IF(ISNUMBER('B. WasteTracking'!K417), 'B. WasteTracking'!K417*'B. WasteTracking'!$H417/100,0)</f>
        <v>0</v>
      </c>
      <c r="T391" s="67">
        <f>IF(ISNUMBER('B. WasteTracking'!H417), 'B. WasteTracking'!H417,0)</f>
        <v>0</v>
      </c>
      <c r="W391" s="9"/>
      <c r="X391" s="9"/>
      <c r="AX391" s="4">
        <v>379</v>
      </c>
      <c r="AY391" s="4" t="e">
        <f>IF(#REF!="", "0",#REF! *#REF!/100)</f>
        <v>#REF!</v>
      </c>
      <c r="AZ391" s="4" t="e">
        <f>IF(#REF!="", "0",#REF! *#REF!/100)</f>
        <v>#REF!</v>
      </c>
      <c r="BA391" s="4" t="e">
        <f>IF(#REF!="", "0",#REF! *#REF!/100)</f>
        <v>#REF!</v>
      </c>
      <c r="BB391" s="4" t="e">
        <f>IF(#REF!="", "0",#REF! *#REF!/100)</f>
        <v>#REF!</v>
      </c>
    </row>
    <row r="392" spans="16:54" x14ac:dyDescent="0.35">
      <c r="P392" s="14">
        <f>'B. WasteTracking'!G418</f>
        <v>0</v>
      </c>
      <c r="Q392" s="67">
        <f>IF(ISNUMBER('B. WasteTracking'!I418), IF('B. WasteTracking'!$I$38=Calculations!$O$6,'B. WasteTracking'!I418,'B. WasteTracking'!I418*'B. WasteTracking'!$H418/100),0)</f>
        <v>0</v>
      </c>
      <c r="R392" s="67">
        <f>IF(ISNUMBER('B. WasteTracking'!J418), IF('B. WasteTracking'!$J$38=Calculations!$O$6,'B. WasteTracking'!J418,'B. WasteTracking'!J418*'B. WasteTracking'!$H418/100),0)</f>
        <v>0</v>
      </c>
      <c r="S392" s="67">
        <f>IF(ISNUMBER('B. WasteTracking'!K418), 'B. WasteTracking'!K418*'B. WasteTracking'!$H418/100,0)</f>
        <v>0</v>
      </c>
      <c r="T392" s="67">
        <f>IF(ISNUMBER('B. WasteTracking'!H418), 'B. WasteTracking'!H418,0)</f>
        <v>0</v>
      </c>
      <c r="W392" s="9"/>
      <c r="X392" s="9"/>
      <c r="AX392" s="4">
        <v>380</v>
      </c>
      <c r="AY392" s="4" t="e">
        <f>IF(#REF!="", "0",#REF! *#REF!/100)</f>
        <v>#REF!</v>
      </c>
      <c r="AZ392" s="4" t="e">
        <f>IF(#REF!="", "0",#REF! *#REF!/100)</f>
        <v>#REF!</v>
      </c>
      <c r="BA392" s="4" t="e">
        <f>IF(#REF!="", "0",#REF! *#REF!/100)</f>
        <v>#REF!</v>
      </c>
      <c r="BB392" s="4" t="e">
        <f>IF(#REF!="", "0",#REF! *#REF!/100)</f>
        <v>#REF!</v>
      </c>
    </row>
    <row r="393" spans="16:54" x14ac:dyDescent="0.35">
      <c r="P393" s="14">
        <f>'B. WasteTracking'!G419</f>
        <v>0</v>
      </c>
      <c r="Q393" s="67">
        <f>IF(ISNUMBER('B. WasteTracking'!I419), IF('B. WasteTracking'!$I$38=Calculations!$O$6,'B. WasteTracking'!I419,'B. WasteTracking'!I419*'B. WasteTracking'!$H419/100),0)</f>
        <v>0</v>
      </c>
      <c r="R393" s="67">
        <f>IF(ISNUMBER('B. WasteTracking'!J419), IF('B. WasteTracking'!$J$38=Calculations!$O$6,'B. WasteTracking'!J419,'B. WasteTracking'!J419*'B. WasteTracking'!$H419/100),0)</f>
        <v>0</v>
      </c>
      <c r="S393" s="67">
        <f>IF(ISNUMBER('B. WasteTracking'!K419), 'B. WasteTracking'!K419*'B. WasteTracking'!$H419/100,0)</f>
        <v>0</v>
      </c>
      <c r="T393" s="67">
        <f>IF(ISNUMBER('B. WasteTracking'!H419), 'B. WasteTracking'!H419,0)</f>
        <v>0</v>
      </c>
      <c r="W393" s="9"/>
      <c r="X393" s="9"/>
      <c r="AX393" s="4">
        <v>381</v>
      </c>
      <c r="AY393" s="4" t="e">
        <f>IF(#REF!="", "0",#REF! *#REF!/100)</f>
        <v>#REF!</v>
      </c>
      <c r="AZ393" s="4" t="e">
        <f>IF(#REF!="", "0",#REF! *#REF!/100)</f>
        <v>#REF!</v>
      </c>
      <c r="BA393" s="4" t="e">
        <f>IF(#REF!="", "0",#REF! *#REF!/100)</f>
        <v>#REF!</v>
      </c>
      <c r="BB393" s="4" t="e">
        <f>IF(#REF!="", "0",#REF! *#REF!/100)</f>
        <v>#REF!</v>
      </c>
    </row>
    <row r="394" spans="16:54" x14ac:dyDescent="0.35">
      <c r="P394" s="14">
        <f>'B. WasteTracking'!G420</f>
        <v>0</v>
      </c>
      <c r="Q394" s="67">
        <f>IF(ISNUMBER('B. WasteTracking'!I420), IF('B. WasteTracking'!$I$38=Calculations!$O$6,'B. WasteTracking'!I420,'B. WasteTracking'!I420*'B. WasteTracking'!$H420/100),0)</f>
        <v>0</v>
      </c>
      <c r="R394" s="67">
        <f>IF(ISNUMBER('B. WasteTracking'!J420), IF('B. WasteTracking'!$J$38=Calculations!$O$6,'B. WasteTracking'!J420,'B. WasteTracking'!J420*'B. WasteTracking'!$H420/100),0)</f>
        <v>0</v>
      </c>
      <c r="S394" s="67">
        <f>IF(ISNUMBER('B. WasteTracking'!K420), 'B. WasteTracking'!K420*'B. WasteTracking'!$H420/100,0)</f>
        <v>0</v>
      </c>
      <c r="T394" s="67">
        <f>IF(ISNUMBER('B. WasteTracking'!H420), 'B. WasteTracking'!H420,0)</f>
        <v>0</v>
      </c>
      <c r="W394" s="9"/>
      <c r="X394" s="9"/>
      <c r="AX394" s="4">
        <v>382</v>
      </c>
      <c r="AY394" s="4" t="e">
        <f>IF(#REF!="", "0",#REF! *#REF!/100)</f>
        <v>#REF!</v>
      </c>
      <c r="AZ394" s="4" t="e">
        <f>IF(#REF!="", "0",#REF! *#REF!/100)</f>
        <v>#REF!</v>
      </c>
      <c r="BA394" s="4" t="e">
        <f>IF(#REF!="", "0",#REF! *#REF!/100)</f>
        <v>#REF!</v>
      </c>
      <c r="BB394" s="4" t="e">
        <f>IF(#REF!="", "0",#REF! *#REF!/100)</f>
        <v>#REF!</v>
      </c>
    </row>
    <row r="395" spans="16:54" x14ac:dyDescent="0.35">
      <c r="P395" s="14">
        <f>'B. WasteTracking'!G421</f>
        <v>0</v>
      </c>
      <c r="Q395" s="67">
        <f>IF(ISNUMBER('B. WasteTracking'!I421), IF('B. WasteTracking'!$I$38=Calculations!$O$6,'B. WasteTracking'!I421,'B. WasteTracking'!I421*'B. WasteTracking'!$H421/100),0)</f>
        <v>0</v>
      </c>
      <c r="R395" s="67">
        <f>IF(ISNUMBER('B. WasteTracking'!J421), IF('B. WasteTracking'!$J$38=Calculations!$O$6,'B. WasteTracking'!J421,'B. WasteTracking'!J421*'B. WasteTracking'!$H421/100),0)</f>
        <v>0</v>
      </c>
      <c r="S395" s="67">
        <f>IF(ISNUMBER('B. WasteTracking'!K421), 'B. WasteTracking'!K421*'B. WasteTracking'!$H421/100,0)</f>
        <v>0</v>
      </c>
      <c r="T395" s="67">
        <f>IF(ISNUMBER('B. WasteTracking'!H421), 'B. WasteTracking'!H421,0)</f>
        <v>0</v>
      </c>
      <c r="W395" s="9"/>
      <c r="X395" s="9"/>
      <c r="AX395" s="4">
        <v>383</v>
      </c>
      <c r="AY395" s="4" t="e">
        <f>IF(#REF!="", "0",#REF! *#REF!/100)</f>
        <v>#REF!</v>
      </c>
      <c r="AZ395" s="4" t="e">
        <f>IF(#REF!="", "0",#REF! *#REF!/100)</f>
        <v>#REF!</v>
      </c>
      <c r="BA395" s="4" t="e">
        <f>IF(#REF!="", "0",#REF! *#REF!/100)</f>
        <v>#REF!</v>
      </c>
      <c r="BB395" s="4" t="e">
        <f>IF(#REF!="", "0",#REF! *#REF!/100)</f>
        <v>#REF!</v>
      </c>
    </row>
    <row r="396" spans="16:54" x14ac:dyDescent="0.35">
      <c r="P396" s="14">
        <f>'B. WasteTracking'!G422</f>
        <v>0</v>
      </c>
      <c r="Q396" s="67">
        <f>IF(ISNUMBER('B. WasteTracking'!I422), IF('B. WasteTracking'!$I$38=Calculations!$O$6,'B. WasteTracking'!I422,'B. WasteTracking'!I422*'B. WasteTracking'!$H422/100),0)</f>
        <v>0</v>
      </c>
      <c r="R396" s="67">
        <f>IF(ISNUMBER('B. WasteTracking'!J422), IF('B. WasteTracking'!$J$38=Calculations!$O$6,'B. WasteTracking'!J422,'B. WasteTracking'!J422*'B. WasteTracking'!$H422/100),0)</f>
        <v>0</v>
      </c>
      <c r="S396" s="67">
        <f>IF(ISNUMBER('B. WasteTracking'!K422), 'B. WasteTracking'!K422*'B. WasteTracking'!$H422/100,0)</f>
        <v>0</v>
      </c>
      <c r="T396" s="67">
        <f>IF(ISNUMBER('B. WasteTracking'!H422), 'B. WasteTracking'!H422,0)</f>
        <v>0</v>
      </c>
      <c r="W396" s="9"/>
      <c r="X396" s="9"/>
      <c r="AX396" s="4">
        <v>384</v>
      </c>
      <c r="AY396" s="4" t="e">
        <f>IF(#REF!="", "0",#REF! *#REF!/100)</f>
        <v>#REF!</v>
      </c>
      <c r="AZ396" s="4" t="e">
        <f>IF(#REF!="", "0",#REF! *#REF!/100)</f>
        <v>#REF!</v>
      </c>
      <c r="BA396" s="4" t="e">
        <f>IF(#REF!="", "0",#REF! *#REF!/100)</f>
        <v>#REF!</v>
      </c>
      <c r="BB396" s="4" t="e">
        <f>IF(#REF!="", "0",#REF! *#REF!/100)</f>
        <v>#REF!</v>
      </c>
    </row>
    <row r="397" spans="16:54" x14ac:dyDescent="0.35">
      <c r="P397" s="14">
        <f>'B. WasteTracking'!G423</f>
        <v>0</v>
      </c>
      <c r="Q397" s="67">
        <f>IF(ISNUMBER('B. WasteTracking'!I423), IF('B. WasteTracking'!$I$38=Calculations!$O$6,'B. WasteTracking'!I423,'B. WasteTracking'!I423*'B. WasteTracking'!$H423/100),0)</f>
        <v>0</v>
      </c>
      <c r="R397" s="67">
        <f>IF(ISNUMBER('B. WasteTracking'!J423), IF('B. WasteTracking'!$J$38=Calculations!$O$6,'B. WasteTracking'!J423,'B. WasteTracking'!J423*'B. WasteTracking'!$H423/100),0)</f>
        <v>0</v>
      </c>
      <c r="S397" s="67">
        <f>IF(ISNUMBER('B. WasteTracking'!K423), 'B. WasteTracking'!K423*'B. WasteTracking'!$H423/100,0)</f>
        <v>0</v>
      </c>
      <c r="T397" s="67">
        <f>IF(ISNUMBER('B. WasteTracking'!H423), 'B. WasteTracking'!H423,0)</f>
        <v>0</v>
      </c>
      <c r="W397" s="9"/>
      <c r="X397" s="9"/>
      <c r="AX397" s="4">
        <v>385</v>
      </c>
      <c r="AY397" s="4" t="e">
        <f>IF(#REF!="", "0",#REF! *#REF!/100)</f>
        <v>#REF!</v>
      </c>
      <c r="AZ397" s="4" t="e">
        <f>IF(#REF!="", "0",#REF! *#REF!/100)</f>
        <v>#REF!</v>
      </c>
      <c r="BA397" s="4" t="e">
        <f>IF(#REF!="", "0",#REF! *#REF!/100)</f>
        <v>#REF!</v>
      </c>
      <c r="BB397" s="4" t="e">
        <f>IF(#REF!="", "0",#REF! *#REF!/100)</f>
        <v>#REF!</v>
      </c>
    </row>
    <row r="398" spans="16:54" x14ac:dyDescent="0.35">
      <c r="P398" s="14">
        <f>'B. WasteTracking'!G424</f>
        <v>0</v>
      </c>
      <c r="Q398" s="67">
        <f>IF(ISNUMBER('B. WasteTracking'!I424), IF('B. WasteTracking'!$I$38=Calculations!$O$6,'B. WasteTracking'!I424,'B. WasteTracking'!I424*'B. WasteTracking'!$H424/100),0)</f>
        <v>0</v>
      </c>
      <c r="R398" s="67">
        <f>IF(ISNUMBER('B. WasteTracking'!J424), IF('B. WasteTracking'!$J$38=Calculations!$O$6,'B. WasteTracking'!J424,'B. WasteTracking'!J424*'B. WasteTracking'!$H424/100),0)</f>
        <v>0</v>
      </c>
      <c r="S398" s="67">
        <f>IF(ISNUMBER('B. WasteTracking'!K424), 'B. WasteTracking'!K424*'B. WasteTracking'!$H424/100,0)</f>
        <v>0</v>
      </c>
      <c r="T398" s="67">
        <f>IF(ISNUMBER('B. WasteTracking'!H424), 'B. WasteTracking'!H424,0)</f>
        <v>0</v>
      </c>
      <c r="W398" s="9"/>
      <c r="X398" s="9"/>
      <c r="AX398" s="4">
        <v>386</v>
      </c>
      <c r="AY398" s="4" t="e">
        <f>IF(#REF!="", "0",#REF! *#REF!/100)</f>
        <v>#REF!</v>
      </c>
      <c r="AZ398" s="4" t="e">
        <f>IF(#REF!="", "0",#REF! *#REF!/100)</f>
        <v>#REF!</v>
      </c>
      <c r="BA398" s="4" t="e">
        <f>IF(#REF!="", "0",#REF! *#REF!/100)</f>
        <v>#REF!</v>
      </c>
      <c r="BB398" s="4" t="e">
        <f>IF(#REF!="", "0",#REF! *#REF!/100)</f>
        <v>#REF!</v>
      </c>
    </row>
    <row r="399" spans="16:54" x14ac:dyDescent="0.35">
      <c r="P399" s="14">
        <f>'B. WasteTracking'!G425</f>
        <v>0</v>
      </c>
      <c r="Q399" s="67">
        <f>IF(ISNUMBER('B. WasteTracking'!I425), IF('B. WasteTracking'!$I$38=Calculations!$O$6,'B. WasteTracking'!I425,'B. WasteTracking'!I425*'B. WasteTracking'!$H425/100),0)</f>
        <v>0</v>
      </c>
      <c r="R399" s="67">
        <f>IF(ISNUMBER('B. WasteTracking'!J425), IF('B. WasteTracking'!$J$38=Calculations!$O$6,'B. WasteTracking'!J425,'B. WasteTracking'!J425*'B. WasteTracking'!$H425/100),0)</f>
        <v>0</v>
      </c>
      <c r="S399" s="67">
        <f>IF(ISNUMBER('B. WasteTracking'!K425), 'B. WasteTracking'!K425*'B. WasteTracking'!$H425/100,0)</f>
        <v>0</v>
      </c>
      <c r="T399" s="67">
        <f>IF(ISNUMBER('B. WasteTracking'!H425), 'B. WasteTracking'!H425,0)</f>
        <v>0</v>
      </c>
      <c r="W399" s="9"/>
      <c r="X399" s="9"/>
      <c r="AX399" s="4">
        <v>387</v>
      </c>
      <c r="AY399" s="4" t="e">
        <f>IF(#REF!="", "0",#REF! *#REF!/100)</f>
        <v>#REF!</v>
      </c>
      <c r="AZ399" s="4" t="e">
        <f>IF(#REF!="", "0",#REF! *#REF!/100)</f>
        <v>#REF!</v>
      </c>
      <c r="BA399" s="4" t="e">
        <f>IF(#REF!="", "0",#REF! *#REF!/100)</f>
        <v>#REF!</v>
      </c>
      <c r="BB399" s="4" t="e">
        <f>IF(#REF!="", "0",#REF! *#REF!/100)</f>
        <v>#REF!</v>
      </c>
    </row>
    <row r="400" spans="16:54" x14ac:dyDescent="0.35">
      <c r="P400" s="14">
        <f>'B. WasteTracking'!G426</f>
        <v>0</v>
      </c>
      <c r="Q400" s="67">
        <f>IF(ISNUMBER('B. WasteTracking'!I426), IF('B. WasteTracking'!$I$38=Calculations!$O$6,'B. WasteTracking'!I426,'B. WasteTracking'!I426*'B. WasteTracking'!$H426/100),0)</f>
        <v>0</v>
      </c>
      <c r="R400" s="67">
        <f>IF(ISNUMBER('B. WasteTracking'!J426), IF('B. WasteTracking'!$J$38=Calculations!$O$6,'B. WasteTracking'!J426,'B. WasteTracking'!J426*'B. WasteTracking'!$H426/100),0)</f>
        <v>0</v>
      </c>
      <c r="S400" s="67">
        <f>IF(ISNUMBER('B. WasteTracking'!K426), 'B. WasteTracking'!K426*'B. WasteTracking'!$H426/100,0)</f>
        <v>0</v>
      </c>
      <c r="T400" s="67">
        <f>IF(ISNUMBER('B. WasteTracking'!H426), 'B. WasteTracking'!H426,0)</f>
        <v>0</v>
      </c>
      <c r="W400" s="9"/>
      <c r="X400" s="9"/>
      <c r="AX400" s="4">
        <v>388</v>
      </c>
      <c r="AY400" s="4" t="e">
        <f>IF(#REF!="", "0",#REF! *#REF!/100)</f>
        <v>#REF!</v>
      </c>
      <c r="AZ400" s="4" t="e">
        <f>IF(#REF!="", "0",#REF! *#REF!/100)</f>
        <v>#REF!</v>
      </c>
      <c r="BA400" s="4" t="e">
        <f>IF(#REF!="", "0",#REF! *#REF!/100)</f>
        <v>#REF!</v>
      </c>
      <c r="BB400" s="4" t="e">
        <f>IF(#REF!="", "0",#REF! *#REF!/100)</f>
        <v>#REF!</v>
      </c>
    </row>
    <row r="401" spans="15:54" x14ac:dyDescent="0.35">
      <c r="P401" s="14">
        <f>'B. WasteTracking'!G427</f>
        <v>0</v>
      </c>
      <c r="Q401" s="67">
        <f>IF(ISNUMBER('B. WasteTracking'!I427), IF('B. WasteTracking'!$I$38=Calculations!$O$6,'B. WasteTracking'!I427,'B. WasteTracking'!I427*'B. WasteTracking'!$H427/100),0)</f>
        <v>0</v>
      </c>
      <c r="R401" s="67">
        <f>IF(ISNUMBER('B. WasteTracking'!J427), IF('B. WasteTracking'!$J$38=Calculations!$O$6,'B. WasteTracking'!J427,'B. WasteTracking'!J427*'B. WasteTracking'!$H427/100),0)</f>
        <v>0</v>
      </c>
      <c r="S401" s="67">
        <f>IF(ISNUMBER('B. WasteTracking'!K427), 'B. WasteTracking'!K427*'B. WasteTracking'!$H427/100,0)</f>
        <v>0</v>
      </c>
      <c r="T401" s="67">
        <f>IF(ISNUMBER('B. WasteTracking'!H427), 'B. WasteTracking'!H427,0)</f>
        <v>0</v>
      </c>
      <c r="W401" s="9"/>
      <c r="X401" s="9"/>
      <c r="AX401" s="4">
        <v>389</v>
      </c>
      <c r="AY401" s="4" t="e">
        <f>IF(#REF!="", "0",#REF! *#REF!/100)</f>
        <v>#REF!</v>
      </c>
      <c r="AZ401" s="4" t="e">
        <f>IF(#REF!="", "0",#REF! *#REF!/100)</f>
        <v>#REF!</v>
      </c>
      <c r="BA401" s="4" t="e">
        <f>IF(#REF!="", "0",#REF! *#REF!/100)</f>
        <v>#REF!</v>
      </c>
      <c r="BB401" s="4" t="e">
        <f>IF(#REF!="", "0",#REF! *#REF!/100)</f>
        <v>#REF!</v>
      </c>
    </row>
    <row r="402" spans="15:54" x14ac:dyDescent="0.35">
      <c r="P402" s="14">
        <f>'B. WasteTracking'!G428</f>
        <v>0</v>
      </c>
      <c r="Q402" s="67">
        <f>IF(ISNUMBER('B. WasteTracking'!I428), IF('B. WasteTracking'!$I$38=Calculations!$O$6,'B. WasteTracking'!I428,'B. WasteTracking'!I428*'B. WasteTracking'!$H428/100),0)</f>
        <v>0</v>
      </c>
      <c r="R402" s="67">
        <f>IF(ISNUMBER('B. WasteTracking'!J428), IF('B. WasteTracking'!$J$38=Calculations!$O$6,'B. WasteTracking'!J428,'B. WasteTracking'!J428*'B. WasteTracking'!$H428/100),0)</f>
        <v>0</v>
      </c>
      <c r="S402" s="67">
        <f>IF(ISNUMBER('B. WasteTracking'!K428), 'B. WasteTracking'!K428*'B. WasteTracking'!$H428/100,0)</f>
        <v>0</v>
      </c>
      <c r="T402" s="67">
        <f>IF(ISNUMBER('B. WasteTracking'!H428), 'B. WasteTracking'!H428,0)</f>
        <v>0</v>
      </c>
      <c r="W402" s="9"/>
      <c r="X402" s="9"/>
      <c r="AX402" s="4">
        <v>390</v>
      </c>
      <c r="AY402" s="4" t="e">
        <f>IF(#REF!="", "0",#REF! *#REF!/100)</f>
        <v>#REF!</v>
      </c>
      <c r="AZ402" s="4" t="e">
        <f>IF(#REF!="", "0",#REF! *#REF!/100)</f>
        <v>#REF!</v>
      </c>
      <c r="BA402" s="4" t="e">
        <f>IF(#REF!="", "0",#REF! *#REF!/100)</f>
        <v>#REF!</v>
      </c>
      <c r="BB402" s="4" t="e">
        <f>IF(#REF!="", "0",#REF! *#REF!/100)</f>
        <v>#REF!</v>
      </c>
    </row>
    <row r="403" spans="15:54" x14ac:dyDescent="0.35">
      <c r="P403" s="14">
        <f>'B. WasteTracking'!G429</f>
        <v>0</v>
      </c>
      <c r="Q403" s="67">
        <f>IF(ISNUMBER('B. WasteTracking'!I429), IF('B. WasteTracking'!$I$38=Calculations!$O$6,'B. WasteTracking'!I429,'B. WasteTracking'!I429*'B. WasteTracking'!$H429/100),0)</f>
        <v>0</v>
      </c>
      <c r="R403" s="67">
        <f>IF(ISNUMBER('B. WasteTracking'!J429), IF('B. WasteTracking'!$J$38=Calculations!$O$6,'B. WasteTracking'!J429,'B. WasteTracking'!J429*'B. WasteTracking'!$H429/100),0)</f>
        <v>0</v>
      </c>
      <c r="S403" s="67">
        <f>IF(ISNUMBER('B. WasteTracking'!K429), 'B. WasteTracking'!K429*'B. WasteTracking'!$H429/100,0)</f>
        <v>0</v>
      </c>
      <c r="T403" s="67">
        <f>IF(ISNUMBER('B. WasteTracking'!H429), 'B. WasteTracking'!H429,0)</f>
        <v>0</v>
      </c>
      <c r="W403" s="9"/>
      <c r="X403" s="9"/>
      <c r="AX403" s="4">
        <v>391</v>
      </c>
      <c r="AY403" s="4" t="e">
        <f>IF(#REF!="", "0",#REF! *#REF!/100)</f>
        <v>#REF!</v>
      </c>
      <c r="AZ403" s="4" t="e">
        <f>IF(#REF!="", "0",#REF! *#REF!/100)</f>
        <v>#REF!</v>
      </c>
      <c r="BA403" s="4" t="e">
        <f>IF(#REF!="", "0",#REF! *#REF!/100)</f>
        <v>#REF!</v>
      </c>
      <c r="BB403" s="4" t="e">
        <f>IF(#REF!="", "0",#REF! *#REF!/100)</f>
        <v>#REF!</v>
      </c>
    </row>
    <row r="404" spans="15:54" x14ac:dyDescent="0.35">
      <c r="P404" s="14">
        <f>'B. WasteTracking'!G430</f>
        <v>0</v>
      </c>
      <c r="Q404" s="67">
        <f>IF(ISNUMBER('B. WasteTracking'!I430), IF('B. WasteTracking'!$I$38=Calculations!$O$6,'B. WasteTracking'!I430,'B. WasteTracking'!I430*'B. WasteTracking'!$H430/100),0)</f>
        <v>0</v>
      </c>
      <c r="R404" s="67">
        <f>IF(ISNUMBER('B. WasteTracking'!J430), IF('B. WasteTracking'!$J$38=Calculations!$O$6,'B. WasteTracking'!J430,'B. WasteTracking'!J430*'B. WasteTracking'!$H430/100),0)</f>
        <v>0</v>
      </c>
      <c r="S404" s="67">
        <f>IF(ISNUMBER('B. WasteTracking'!K430), 'B. WasteTracking'!K430*'B. WasteTracking'!$H430/100,0)</f>
        <v>0</v>
      </c>
      <c r="T404" s="67">
        <f>IF(ISNUMBER('B. WasteTracking'!H430), 'B. WasteTracking'!H430,0)</f>
        <v>0</v>
      </c>
      <c r="W404" s="9"/>
      <c r="X404" s="9"/>
      <c r="AX404" s="4">
        <v>392</v>
      </c>
      <c r="AY404" s="4" t="e">
        <f>IF(#REF!="", "0",#REF! *#REF!/100)</f>
        <v>#REF!</v>
      </c>
      <c r="AZ404" s="4" t="e">
        <f>IF(#REF!="", "0",#REF! *#REF!/100)</f>
        <v>#REF!</v>
      </c>
      <c r="BA404" s="4" t="e">
        <f>IF(#REF!="", "0",#REF! *#REF!/100)</f>
        <v>#REF!</v>
      </c>
      <c r="BB404" s="4" t="e">
        <f>IF(#REF!="", "0",#REF! *#REF!/100)</f>
        <v>#REF!</v>
      </c>
    </row>
    <row r="405" spans="15:54" x14ac:dyDescent="0.35">
      <c r="O405" s="4"/>
      <c r="P405" s="14">
        <f>'B. WasteTracking'!G431</f>
        <v>0</v>
      </c>
      <c r="Q405" s="67">
        <f>IF(ISNUMBER('B. WasteTracking'!I431), IF('B. WasteTracking'!$I$38=Calculations!$O$6,'B. WasteTracking'!I431,'B. WasteTracking'!I431*'B. WasteTracking'!$H431/100),0)</f>
        <v>0</v>
      </c>
      <c r="R405" s="67">
        <f>IF(ISNUMBER('B. WasteTracking'!J431), IF('B. WasteTracking'!$J$38=Calculations!$O$6,'B. WasteTracking'!J431,'B. WasteTracking'!J431*'B. WasteTracking'!$H431/100),0)</f>
        <v>0</v>
      </c>
      <c r="S405" s="67">
        <f>IF(ISNUMBER('B. WasteTracking'!K431), 'B. WasteTracking'!K431*'B. WasteTracking'!$H431/100,0)</f>
        <v>0</v>
      </c>
      <c r="T405" s="67">
        <f>IF(ISNUMBER('B. WasteTracking'!H431), 'B. WasteTracking'!H431,0)</f>
        <v>0</v>
      </c>
      <c r="W405" s="9"/>
      <c r="X405" s="9"/>
      <c r="AX405" s="4">
        <v>393</v>
      </c>
      <c r="AY405" s="4" t="e">
        <f>IF(#REF!="", "0",#REF! *#REF!/100)</f>
        <v>#REF!</v>
      </c>
      <c r="AZ405" s="4" t="e">
        <f>IF(#REF!="", "0",#REF! *#REF!/100)</f>
        <v>#REF!</v>
      </c>
      <c r="BA405" s="4" t="e">
        <f>IF(#REF!="", "0",#REF! *#REF!/100)</f>
        <v>#REF!</v>
      </c>
      <c r="BB405" s="4" t="e">
        <f>IF(#REF!="", "0",#REF! *#REF!/100)</f>
        <v>#REF!</v>
      </c>
    </row>
    <row r="406" spans="15:54" x14ac:dyDescent="0.35">
      <c r="O406" s="4"/>
      <c r="P406" s="14" t="str">
        <f>'B. WasteTracking'!G432</f>
        <v>Type of  Materials</v>
      </c>
      <c r="Q406" s="67">
        <f>IF(ISNUMBER('B. WasteTracking'!I432), IF('B. WasteTracking'!$I$38=Calculations!$O$6,'B. WasteTracking'!I432,'B. WasteTracking'!I432*'B. WasteTracking'!$H432/100),0)</f>
        <v>0</v>
      </c>
      <c r="R406" s="67">
        <f>IF(ISNUMBER('B. WasteTracking'!J432), IF('B. WasteTracking'!$J$38=Calculations!$O$6,'B. WasteTracking'!J432,'B. WasteTracking'!J432*'B. WasteTracking'!$H432/100),0)</f>
        <v>0</v>
      </c>
      <c r="S406" s="67">
        <f>IF(ISNUMBER('B. WasteTracking'!K432), 'B. WasteTracking'!K432*'B. WasteTracking'!$H432/100,0)</f>
        <v>0</v>
      </c>
      <c r="T406" s="67">
        <f>IF(ISNUMBER('B. WasteTracking'!H432), 'B. WasteTracking'!H432,0)</f>
        <v>0</v>
      </c>
      <c r="W406" s="9"/>
      <c r="X406" s="9"/>
      <c r="AX406" s="4">
        <v>394</v>
      </c>
      <c r="AY406" s="4" t="e">
        <f>IF(#REF!="", "0",#REF! *#REF!/100)</f>
        <v>#REF!</v>
      </c>
      <c r="AZ406" s="4" t="e">
        <f>IF(#REF!="", "0",#REF! *#REF!/100)</f>
        <v>#REF!</v>
      </c>
      <c r="BA406" s="4" t="e">
        <f>IF(#REF!="", "0",#REF! *#REF!/100)</f>
        <v>#REF!</v>
      </c>
      <c r="BB406" s="4" t="e">
        <f>IF(#REF!="", "0",#REF! *#REF!/100)</f>
        <v>#REF!</v>
      </c>
    </row>
    <row r="407" spans="15:54" x14ac:dyDescent="0.35">
      <c r="O407" s="4"/>
      <c r="P407" s="14">
        <f>'B. WasteTracking'!G433</f>
        <v>0</v>
      </c>
      <c r="Q407" s="67">
        <f>IF(ISNUMBER('B. WasteTracking'!I433), IF('B. WasteTracking'!$I$38=Calculations!$O$6,'B. WasteTracking'!I433,'B. WasteTracking'!I433*'B. WasteTracking'!$H433/100),0)</f>
        <v>0</v>
      </c>
      <c r="R407" s="67">
        <f>IF(ISNUMBER('B. WasteTracking'!J433), IF('B. WasteTracking'!$J$38=Calculations!$O$6,'B. WasteTracking'!J433,'B. WasteTracking'!J433*'B. WasteTracking'!$H433/100),0)</f>
        <v>0</v>
      </c>
      <c r="S407" s="67">
        <f>IF(ISNUMBER('B. WasteTracking'!K433), 'B. WasteTracking'!K433*'B. WasteTracking'!$H433/100,0)</f>
        <v>0</v>
      </c>
      <c r="T407" s="67">
        <f>IF(ISNUMBER('B. WasteTracking'!H433), 'B. WasteTracking'!H433,0)</f>
        <v>0</v>
      </c>
      <c r="W407" s="9"/>
      <c r="X407" s="9"/>
      <c r="AX407" s="4">
        <v>395</v>
      </c>
      <c r="AY407" s="4" t="e">
        <f>IF(#REF!="", "0",#REF! *#REF!/100)</f>
        <v>#REF!</v>
      </c>
      <c r="AZ407" s="4" t="e">
        <f>IF(#REF!="", "0",#REF! *#REF!/100)</f>
        <v>#REF!</v>
      </c>
      <c r="BA407" s="4" t="e">
        <f>IF(#REF!="", "0",#REF! *#REF!/100)</f>
        <v>#REF!</v>
      </c>
      <c r="BB407" s="4" t="e">
        <f>IF(#REF!="", "0",#REF! *#REF!/100)</f>
        <v>#REF!</v>
      </c>
    </row>
    <row r="408" spans="15:54" x14ac:dyDescent="0.35">
      <c r="O408" s="4"/>
      <c r="P408" s="14" t="str">
        <f>'B. WasteTracking'!G434</f>
        <v>(Select from drop down list)</v>
      </c>
      <c r="Q408" s="67">
        <f>IF(ISNUMBER('B. WasteTracking'!I434), IF('B. WasteTracking'!$I$38=Calculations!$O$6,'B. WasteTracking'!I434,'B. WasteTracking'!I434*'B. WasteTracking'!$H434/100),0)</f>
        <v>0</v>
      </c>
      <c r="R408" s="67">
        <f>IF(ISNUMBER('B. WasteTracking'!J434), IF('B. WasteTracking'!$J$38=Calculations!$O$6,'B. WasteTracking'!J434,'B. WasteTracking'!J434*'B. WasteTracking'!$H434/100),0)</f>
        <v>0</v>
      </c>
      <c r="S408" s="67">
        <f>IF(ISNUMBER('B. WasteTracking'!K434), 'B. WasteTracking'!K434*'B. WasteTracking'!$H434/100,0)</f>
        <v>0</v>
      </c>
      <c r="T408" s="67">
        <f>IF(ISNUMBER('B. WasteTracking'!H434), 'B. WasteTracking'!H434,0)</f>
        <v>0</v>
      </c>
      <c r="W408" s="9"/>
      <c r="X408" s="9"/>
      <c r="AX408" s="4">
        <v>396</v>
      </c>
      <c r="AY408" s="4" t="e">
        <f>IF(#REF!="", "0",#REF! *#REF!/100)</f>
        <v>#REF!</v>
      </c>
      <c r="AZ408" s="4" t="e">
        <f>IF(#REF!="", "0",#REF! *#REF!/100)</f>
        <v>#REF!</v>
      </c>
      <c r="BA408" s="4" t="e">
        <f>IF(#REF!="", "0",#REF! *#REF!/100)</f>
        <v>#REF!</v>
      </c>
      <c r="BB408" s="4" t="e">
        <f>IF(#REF!="", "0",#REF! *#REF!/100)</f>
        <v>#REF!</v>
      </c>
    </row>
    <row r="409" spans="15:54" x14ac:dyDescent="0.35">
      <c r="P409" s="14">
        <f>'B. WasteTracking'!G435</f>
        <v>0</v>
      </c>
      <c r="Q409" s="67">
        <f>IF(ISNUMBER('B. WasteTracking'!I435), IF('B. WasteTracking'!$I$38=Calculations!$O$6,'B. WasteTracking'!I435,'B. WasteTracking'!I435*'B. WasteTracking'!$H435/100),0)</f>
        <v>0</v>
      </c>
      <c r="R409" s="67">
        <f>IF(ISNUMBER('B. WasteTracking'!J435), IF('B. WasteTracking'!$J$38=Calculations!$O$6,'B. WasteTracking'!J435,'B. WasteTracking'!J435*'B. WasteTracking'!$H435/100),0)</f>
        <v>0</v>
      </c>
      <c r="S409" s="67">
        <f>IF(ISNUMBER('B. WasteTracking'!K435), 'B. WasteTracking'!K435*'B. WasteTracking'!$H435/100,0)</f>
        <v>0</v>
      </c>
      <c r="T409" s="67">
        <f>IF(ISNUMBER('B. WasteTracking'!H435), 'B. WasteTracking'!H435,0)</f>
        <v>0</v>
      </c>
      <c r="W409" s="9"/>
      <c r="X409" s="9"/>
      <c r="AX409" s="4">
        <v>397</v>
      </c>
      <c r="AY409" s="4" t="e">
        <f>IF(#REF!="", "0",#REF! *#REF!/100)</f>
        <v>#REF!</v>
      </c>
      <c r="AZ409" s="4" t="e">
        <f>IF(#REF!="", "0",#REF! *#REF!/100)</f>
        <v>#REF!</v>
      </c>
      <c r="BA409" s="4" t="e">
        <f>IF(#REF!="", "0",#REF! *#REF!/100)</f>
        <v>#REF!</v>
      </c>
      <c r="BB409" s="4" t="e">
        <f>IF(#REF!="", "0",#REF! *#REF!/100)</f>
        <v>#REF!</v>
      </c>
    </row>
    <row r="410" spans="15:54" x14ac:dyDescent="0.35">
      <c r="P410" s="14">
        <f>'B. WasteTracking'!G436</f>
        <v>0</v>
      </c>
      <c r="Q410" s="67">
        <f>IF(ISNUMBER('B. WasteTracking'!I436), IF('B. WasteTracking'!$I$38=Calculations!$O$6,'B. WasteTracking'!I436,'B. WasteTracking'!I436*'B. WasteTracking'!$H436/100),0)</f>
        <v>0</v>
      </c>
      <c r="R410" s="67">
        <f>IF(ISNUMBER('B. WasteTracking'!J436), IF('B. WasteTracking'!$J$38=Calculations!$O$6,'B. WasteTracking'!J436,'B. WasteTracking'!J436*'B. WasteTracking'!$H436/100),0)</f>
        <v>0</v>
      </c>
      <c r="S410" s="67">
        <f>IF(ISNUMBER('B. WasteTracking'!K436), 'B. WasteTracking'!K436*'B. WasteTracking'!$H436/100,0)</f>
        <v>0</v>
      </c>
      <c r="T410" s="67">
        <f>IF(ISNUMBER('B. WasteTracking'!H436), 'B. WasteTracking'!H436,0)</f>
        <v>0</v>
      </c>
      <c r="W410" s="9"/>
      <c r="X410" s="9"/>
      <c r="AX410" s="4">
        <v>398</v>
      </c>
      <c r="AY410" s="4" t="e">
        <f>IF(#REF!="", "0",#REF! *#REF!/100)</f>
        <v>#REF!</v>
      </c>
      <c r="AZ410" s="4" t="e">
        <f>IF(#REF!="", "0",#REF! *#REF!/100)</f>
        <v>#REF!</v>
      </c>
      <c r="BA410" s="4" t="e">
        <f>IF(#REF!="", "0",#REF! *#REF!/100)</f>
        <v>#REF!</v>
      </c>
      <c r="BB410" s="4" t="e">
        <f>IF(#REF!="", "0",#REF! *#REF!/100)</f>
        <v>#REF!</v>
      </c>
    </row>
    <row r="411" spans="15:54" x14ac:dyDescent="0.35">
      <c r="P411" s="14">
        <f>'B. WasteTracking'!G437</f>
        <v>0</v>
      </c>
      <c r="Q411" s="67">
        <f>IF(ISNUMBER('B. WasteTracking'!I437), IF('B. WasteTracking'!$I$38=Calculations!$O$6,'B. WasteTracking'!I437,'B. WasteTracking'!I437*'B. WasteTracking'!$H437/100),0)</f>
        <v>0</v>
      </c>
      <c r="R411" s="67">
        <f>IF(ISNUMBER('B. WasteTracking'!J437), IF('B. WasteTracking'!$J$38=Calculations!$O$6,'B. WasteTracking'!J437,'B. WasteTracking'!J437*'B. WasteTracking'!$H437/100),0)</f>
        <v>0</v>
      </c>
      <c r="S411" s="67">
        <f>IF(ISNUMBER('B. WasteTracking'!K437), 'B. WasteTracking'!K437*'B. WasteTracking'!$H437/100,0)</f>
        <v>0</v>
      </c>
      <c r="T411" s="67">
        <f>IF(ISNUMBER('B. WasteTracking'!H437), 'B. WasteTracking'!H437,0)</f>
        <v>0</v>
      </c>
      <c r="W411" s="9"/>
      <c r="X411" s="9"/>
      <c r="AX411" s="4">
        <v>399</v>
      </c>
      <c r="AY411" s="4" t="e">
        <f>IF(#REF!="", "0",#REF! *#REF!/100)</f>
        <v>#REF!</v>
      </c>
      <c r="AZ411" s="4" t="e">
        <f>IF(#REF!="", "0",#REF! *#REF!/100)</f>
        <v>#REF!</v>
      </c>
      <c r="BA411" s="4" t="e">
        <f>IF(#REF!="", "0",#REF! *#REF!/100)</f>
        <v>#REF!</v>
      </c>
      <c r="BB411" s="4" t="e">
        <f>IF(#REF!="", "0",#REF! *#REF!/100)</f>
        <v>#REF!</v>
      </c>
    </row>
    <row r="412" spans="15:54" x14ac:dyDescent="0.35">
      <c r="P412" s="14">
        <f>'B. WasteTracking'!G438</f>
        <v>0</v>
      </c>
      <c r="Q412" s="67">
        <f>IF(ISNUMBER('B. WasteTracking'!I438), IF('B. WasteTracking'!$I$38=Calculations!$O$6,'B. WasteTracking'!I438,'B. WasteTracking'!I438*'B. WasteTracking'!$H438/100),0)</f>
        <v>0</v>
      </c>
      <c r="R412" s="67">
        <f>IF(ISNUMBER('B. WasteTracking'!J438), IF('B. WasteTracking'!$J$38=Calculations!$O$6,'B. WasteTracking'!J438,'B. WasteTracking'!J438*'B. WasteTracking'!$H438/100),0)</f>
        <v>0</v>
      </c>
      <c r="S412" s="67">
        <f>IF(ISNUMBER('B. WasteTracking'!K438), 'B. WasteTracking'!K438*'B. WasteTracking'!$H438/100,0)</f>
        <v>0</v>
      </c>
      <c r="T412" s="67">
        <f>IF(ISNUMBER('B. WasteTracking'!H438), 'B. WasteTracking'!H438,0)</f>
        <v>0</v>
      </c>
      <c r="W412" s="9"/>
      <c r="X412" s="9"/>
      <c r="AX412" s="4">
        <v>400</v>
      </c>
      <c r="AY412" s="4" t="e">
        <f>IF(#REF!="", "0",#REF! *#REF!/100)</f>
        <v>#REF!</v>
      </c>
      <c r="AZ412" s="4" t="e">
        <f>IF(#REF!="", "0",#REF! *#REF!/100)</f>
        <v>#REF!</v>
      </c>
      <c r="BA412" s="4" t="e">
        <f>IF(#REF!="", "0",#REF! *#REF!/100)</f>
        <v>#REF!</v>
      </c>
      <c r="BB412" s="4" t="e">
        <f>IF(#REF!="", "0",#REF! *#REF!/100)</f>
        <v>#REF!</v>
      </c>
    </row>
    <row r="413" spans="15:54" x14ac:dyDescent="0.35">
      <c r="P413" s="14">
        <f>'B. WasteTracking'!G439</f>
        <v>0</v>
      </c>
      <c r="Q413" s="67">
        <f>IF(ISNUMBER('B. WasteTracking'!I439), IF('B. WasteTracking'!$I$38=Calculations!$O$6,'B. WasteTracking'!I439,'B. WasteTracking'!I439*'B. WasteTracking'!$H439/100),0)</f>
        <v>0</v>
      </c>
      <c r="R413" s="67">
        <f>IF(ISNUMBER('B. WasteTracking'!J439), IF('B. WasteTracking'!$J$38=Calculations!$O$6,'B. WasteTracking'!J439,'B. WasteTracking'!J439*'B. WasteTracking'!$H439/100),0)</f>
        <v>0</v>
      </c>
      <c r="S413" s="67">
        <f>IF(ISNUMBER('B. WasteTracking'!K439), 'B. WasteTracking'!K439*'B. WasteTracking'!$H439/100,0)</f>
        <v>0</v>
      </c>
      <c r="T413" s="67">
        <f>IF(ISNUMBER('B. WasteTracking'!H439), 'B. WasteTracking'!H439,0)</f>
        <v>0</v>
      </c>
      <c r="W413" s="9"/>
      <c r="X413" s="9"/>
      <c r="AX413" s="4">
        <v>401</v>
      </c>
      <c r="AY413" s="4" t="e">
        <f>IF(#REF!="", "0",#REF! *#REF!/100)</f>
        <v>#REF!</v>
      </c>
      <c r="AZ413" s="4" t="e">
        <f>IF(#REF!="", "0",#REF! *#REF!/100)</f>
        <v>#REF!</v>
      </c>
      <c r="BA413" s="4" t="e">
        <f>IF(#REF!="", "0",#REF! *#REF!/100)</f>
        <v>#REF!</v>
      </c>
      <c r="BB413" s="4" t="e">
        <f>IF(#REF!="", "0",#REF! *#REF!/100)</f>
        <v>#REF!</v>
      </c>
    </row>
    <row r="414" spans="15:54" x14ac:dyDescent="0.35">
      <c r="P414" s="14">
        <f>'B. WasteTracking'!G440</f>
        <v>0</v>
      </c>
      <c r="Q414" s="67">
        <f>IF(ISNUMBER('B. WasteTracking'!I440), IF('B. WasteTracking'!$I$38=Calculations!$O$6,'B. WasteTracking'!I440,'B. WasteTracking'!I440*'B. WasteTracking'!$H440/100),0)</f>
        <v>0</v>
      </c>
      <c r="R414" s="67">
        <f>IF(ISNUMBER('B. WasteTracking'!J440), IF('B. WasteTracking'!$J$38=Calculations!$O$6,'B. WasteTracking'!J440,'B. WasteTracking'!J440*'B. WasteTracking'!$H440/100),0)</f>
        <v>0</v>
      </c>
      <c r="S414" s="67">
        <f>IF(ISNUMBER('B. WasteTracking'!K440), 'B. WasteTracking'!K440*'B. WasteTracking'!$H440/100,0)</f>
        <v>0</v>
      </c>
      <c r="T414" s="67">
        <f>IF(ISNUMBER('B. WasteTracking'!H440), 'B. WasteTracking'!H440,0)</f>
        <v>0</v>
      </c>
      <c r="W414" s="9"/>
      <c r="X414" s="9"/>
      <c r="AX414" s="4">
        <v>402</v>
      </c>
      <c r="AY414" s="4" t="e">
        <f>IF(#REF!="", "0",#REF! *#REF!/100)</f>
        <v>#REF!</v>
      </c>
      <c r="AZ414" s="4" t="e">
        <f>IF(#REF!="", "0",#REF! *#REF!/100)</f>
        <v>#REF!</v>
      </c>
      <c r="BA414" s="4" t="e">
        <f>IF(#REF!="", "0",#REF! *#REF!/100)</f>
        <v>#REF!</v>
      </c>
      <c r="BB414" s="4" t="e">
        <f>IF(#REF!="", "0",#REF! *#REF!/100)</f>
        <v>#REF!</v>
      </c>
    </row>
    <row r="415" spans="15:54" x14ac:dyDescent="0.35">
      <c r="P415" s="14">
        <f>'B. WasteTracking'!G441</f>
        <v>0</v>
      </c>
      <c r="Q415" s="67">
        <f>IF(ISNUMBER('B. WasteTracking'!I441), IF('B. WasteTracking'!$I$38=Calculations!$O$6,'B. WasteTracking'!I441,'B. WasteTracking'!I441*'B. WasteTracking'!$H441/100),0)</f>
        <v>0</v>
      </c>
      <c r="R415" s="67">
        <f>IF(ISNUMBER('B. WasteTracking'!J441), IF('B. WasteTracking'!$J$38=Calculations!$O$6,'B. WasteTracking'!J441,'B. WasteTracking'!J441*'B. WasteTracking'!$H441/100),0)</f>
        <v>0</v>
      </c>
      <c r="S415" s="67">
        <f>IF(ISNUMBER('B. WasteTracking'!K441), 'B. WasteTracking'!K441*'B. WasteTracking'!$H441/100,0)</f>
        <v>0</v>
      </c>
      <c r="T415" s="67">
        <f>IF(ISNUMBER('B. WasteTracking'!H441), 'B. WasteTracking'!H441,0)</f>
        <v>0</v>
      </c>
      <c r="W415" s="9"/>
      <c r="X415" s="9"/>
      <c r="AX415" s="4">
        <v>403</v>
      </c>
      <c r="AY415" s="4" t="e">
        <f>IF(#REF!="", "0",#REF! *#REF!/100)</f>
        <v>#REF!</v>
      </c>
      <c r="AZ415" s="4" t="e">
        <f>IF(#REF!="", "0",#REF! *#REF!/100)</f>
        <v>#REF!</v>
      </c>
      <c r="BA415" s="4" t="e">
        <f>IF(#REF!="", "0",#REF! *#REF!/100)</f>
        <v>#REF!</v>
      </c>
      <c r="BB415" s="4" t="e">
        <f>IF(#REF!="", "0",#REF! *#REF!/100)</f>
        <v>#REF!</v>
      </c>
    </row>
    <row r="416" spans="15:54" x14ac:dyDescent="0.35">
      <c r="P416" s="14">
        <f>'B. WasteTracking'!G442</f>
        <v>0</v>
      </c>
      <c r="Q416" s="67">
        <f>IF(ISNUMBER('B. WasteTracking'!I442), IF('B. WasteTracking'!$I$38=Calculations!$O$6,'B. WasteTracking'!I442,'B. WasteTracking'!I442*'B. WasteTracking'!$H442/100),0)</f>
        <v>0</v>
      </c>
      <c r="R416" s="67">
        <f>IF(ISNUMBER('B. WasteTracking'!J442), IF('B. WasteTracking'!$J$38=Calculations!$O$6,'B. WasteTracking'!J442,'B. WasteTracking'!J442*'B. WasteTracking'!$H442/100),0)</f>
        <v>0</v>
      </c>
      <c r="S416" s="67">
        <f>IF(ISNUMBER('B. WasteTracking'!K442), 'B. WasteTracking'!K442*'B. WasteTracking'!$H442/100,0)</f>
        <v>0</v>
      </c>
      <c r="T416" s="67">
        <f>IF(ISNUMBER('B. WasteTracking'!H442), 'B. WasteTracking'!H442,0)</f>
        <v>0</v>
      </c>
      <c r="W416" s="9"/>
      <c r="X416" s="9"/>
      <c r="AX416" s="4">
        <v>404</v>
      </c>
      <c r="AY416" s="4" t="e">
        <f>IF(#REF!="", "0",#REF! *#REF!/100)</f>
        <v>#REF!</v>
      </c>
      <c r="AZ416" s="4" t="e">
        <f>IF(#REF!="", "0",#REF! *#REF!/100)</f>
        <v>#REF!</v>
      </c>
      <c r="BA416" s="4" t="e">
        <f>IF(#REF!="", "0",#REF! *#REF!/100)</f>
        <v>#REF!</v>
      </c>
      <c r="BB416" s="4" t="e">
        <f>IF(#REF!="", "0",#REF! *#REF!/100)</f>
        <v>#REF!</v>
      </c>
    </row>
    <row r="417" spans="16:54" x14ac:dyDescent="0.35">
      <c r="P417" s="14">
        <f>'B. WasteTracking'!G443</f>
        <v>0</v>
      </c>
      <c r="Q417" s="67">
        <f>IF(ISNUMBER('B. WasteTracking'!I443), IF('B. WasteTracking'!$I$38=Calculations!$O$6,'B. WasteTracking'!I443,'B. WasteTracking'!I443*'B. WasteTracking'!$H443/100),0)</f>
        <v>0</v>
      </c>
      <c r="R417" s="67">
        <f>IF(ISNUMBER('B. WasteTracking'!J443), IF('B. WasteTracking'!$J$38=Calculations!$O$6,'B. WasteTracking'!J443,'B. WasteTracking'!J443*'B. WasteTracking'!$H443/100),0)</f>
        <v>0</v>
      </c>
      <c r="S417" s="67">
        <f>IF(ISNUMBER('B. WasteTracking'!K443), 'B. WasteTracking'!K443*'B. WasteTracking'!$H443/100,0)</f>
        <v>0</v>
      </c>
      <c r="T417" s="67">
        <f>IF(ISNUMBER('B. WasteTracking'!H443), 'B. WasteTracking'!H443,0)</f>
        <v>0</v>
      </c>
      <c r="W417" s="9"/>
      <c r="X417" s="9"/>
      <c r="AX417" s="4">
        <v>405</v>
      </c>
      <c r="AY417" s="4" t="e">
        <f>IF(#REF!="", "0",#REF! *#REF!/100)</f>
        <v>#REF!</v>
      </c>
      <c r="AZ417" s="4" t="e">
        <f>IF(#REF!="", "0",#REF! *#REF!/100)</f>
        <v>#REF!</v>
      </c>
      <c r="BA417" s="4" t="e">
        <f>IF(#REF!="", "0",#REF! *#REF!/100)</f>
        <v>#REF!</v>
      </c>
      <c r="BB417" s="4" t="e">
        <f>IF(#REF!="", "0",#REF! *#REF!/100)</f>
        <v>#REF!</v>
      </c>
    </row>
    <row r="418" spans="16:54" x14ac:dyDescent="0.35">
      <c r="P418" s="14">
        <f>'B. WasteTracking'!G444</f>
        <v>0</v>
      </c>
      <c r="Q418" s="67">
        <f>IF(ISNUMBER('B. WasteTracking'!I444), IF('B. WasteTracking'!$I$38=Calculations!$O$6,'B. WasteTracking'!I444,'B. WasteTracking'!I444*'B. WasteTracking'!$H444/100),0)</f>
        <v>0</v>
      </c>
      <c r="R418" s="67">
        <f>IF(ISNUMBER('B. WasteTracking'!J444), IF('B. WasteTracking'!$J$38=Calculations!$O$6,'B. WasteTracking'!J444,'B. WasteTracking'!J444*'B. WasteTracking'!$H444/100),0)</f>
        <v>0</v>
      </c>
      <c r="S418" s="67">
        <f>IF(ISNUMBER('B. WasteTracking'!K444), 'B. WasteTracking'!K444*'B. WasteTracking'!$H444/100,0)</f>
        <v>0</v>
      </c>
      <c r="T418" s="67">
        <f>IF(ISNUMBER('B. WasteTracking'!H444), 'B. WasteTracking'!H444,0)</f>
        <v>0</v>
      </c>
      <c r="W418" s="9"/>
      <c r="X418" s="9"/>
      <c r="AX418" s="4">
        <v>406</v>
      </c>
      <c r="AY418" s="4" t="e">
        <f>IF(#REF!="", "0",#REF! *#REF!/100)</f>
        <v>#REF!</v>
      </c>
      <c r="AZ418" s="4" t="e">
        <f>IF(#REF!="", "0",#REF! *#REF!/100)</f>
        <v>#REF!</v>
      </c>
      <c r="BA418" s="4" t="e">
        <f>IF(#REF!="", "0",#REF! *#REF!/100)</f>
        <v>#REF!</v>
      </c>
      <c r="BB418" s="4" t="e">
        <f>IF(#REF!="", "0",#REF! *#REF!/100)</f>
        <v>#REF!</v>
      </c>
    </row>
    <row r="419" spans="16:54" x14ac:dyDescent="0.35">
      <c r="P419" s="14">
        <f>'B. WasteTracking'!G445</f>
        <v>0</v>
      </c>
      <c r="Q419" s="67">
        <f>IF(ISNUMBER('B. WasteTracking'!I445), IF('B. WasteTracking'!$I$38=Calculations!$O$6,'B. WasteTracking'!I445,'B. WasteTracking'!I445*'B. WasteTracking'!$H445/100),0)</f>
        <v>0</v>
      </c>
      <c r="R419" s="67">
        <f>IF(ISNUMBER('B. WasteTracking'!J445), IF('B. WasteTracking'!$J$38=Calculations!$O$6,'B. WasteTracking'!J445,'B. WasteTracking'!J445*'B. WasteTracking'!$H445/100),0)</f>
        <v>0</v>
      </c>
      <c r="S419" s="67">
        <f>IF(ISNUMBER('B. WasteTracking'!K445), 'B. WasteTracking'!K445*'B. WasteTracking'!$H445/100,0)</f>
        <v>0</v>
      </c>
      <c r="T419" s="67">
        <f>IF(ISNUMBER('B. WasteTracking'!H445), 'B. WasteTracking'!H445,0)</f>
        <v>0</v>
      </c>
      <c r="W419" s="9"/>
      <c r="X419" s="9"/>
      <c r="AX419" s="4">
        <v>407</v>
      </c>
      <c r="AY419" s="4" t="e">
        <f>IF(#REF!="", "0",#REF! *#REF!/100)</f>
        <v>#REF!</v>
      </c>
      <c r="AZ419" s="4" t="e">
        <f>IF(#REF!="", "0",#REF! *#REF!/100)</f>
        <v>#REF!</v>
      </c>
      <c r="BA419" s="4" t="e">
        <f>IF(#REF!="", "0",#REF! *#REF!/100)</f>
        <v>#REF!</v>
      </c>
      <c r="BB419" s="4" t="e">
        <f>IF(#REF!="", "0",#REF! *#REF!/100)</f>
        <v>#REF!</v>
      </c>
    </row>
    <row r="420" spans="16:54" x14ac:dyDescent="0.35">
      <c r="P420" s="14">
        <f>'B. WasteTracking'!G446</f>
        <v>0</v>
      </c>
      <c r="Q420" s="67">
        <f>IF(ISNUMBER('B. WasteTracking'!I446), IF('B. WasteTracking'!$I$38=Calculations!$O$6,'B. WasteTracking'!I446,'B. WasteTracking'!I446*'B. WasteTracking'!$H446/100),0)</f>
        <v>0</v>
      </c>
      <c r="R420" s="67">
        <f>IF(ISNUMBER('B. WasteTracking'!J446), IF('B. WasteTracking'!$J$38=Calculations!$O$6,'B. WasteTracking'!J446,'B. WasteTracking'!J446*'B. WasteTracking'!$H446/100),0)</f>
        <v>0</v>
      </c>
      <c r="S420" s="67">
        <f>IF(ISNUMBER('B. WasteTracking'!K446), 'B. WasteTracking'!K446*'B. WasteTracking'!$H446/100,0)</f>
        <v>0</v>
      </c>
      <c r="T420" s="67">
        <f>IF(ISNUMBER('B. WasteTracking'!H446), 'B. WasteTracking'!H446,0)</f>
        <v>0</v>
      </c>
      <c r="W420" s="9"/>
      <c r="X420" s="9"/>
      <c r="AX420" s="4">
        <v>408</v>
      </c>
      <c r="AY420" s="4" t="e">
        <f>IF(#REF!="", "0",#REF! *#REF!/100)</f>
        <v>#REF!</v>
      </c>
      <c r="AZ420" s="4" t="e">
        <f>IF(#REF!="", "0",#REF! *#REF!/100)</f>
        <v>#REF!</v>
      </c>
      <c r="BA420" s="4" t="e">
        <f>IF(#REF!="", "0",#REF! *#REF!/100)</f>
        <v>#REF!</v>
      </c>
      <c r="BB420" s="4" t="e">
        <f>IF(#REF!="", "0",#REF! *#REF!/100)</f>
        <v>#REF!</v>
      </c>
    </row>
    <row r="421" spans="16:54" x14ac:dyDescent="0.35">
      <c r="P421" s="14">
        <f>'B. WasteTracking'!G447</f>
        <v>0</v>
      </c>
      <c r="Q421" s="67">
        <f>IF(ISNUMBER('B. WasteTracking'!I447), IF('B. WasteTracking'!$I$38=Calculations!$O$6,'B. WasteTracking'!I447,'B. WasteTracking'!I447*'B. WasteTracking'!$H447/100),0)</f>
        <v>0</v>
      </c>
      <c r="R421" s="67">
        <f>IF(ISNUMBER('B. WasteTracking'!J447), IF('B. WasteTracking'!$J$38=Calculations!$O$6,'B. WasteTracking'!J447,'B. WasteTracking'!J447*'B. WasteTracking'!$H447/100),0)</f>
        <v>0</v>
      </c>
      <c r="S421" s="67">
        <f>IF(ISNUMBER('B. WasteTracking'!K447), 'B. WasteTracking'!K447*'B. WasteTracking'!$H447/100,0)</f>
        <v>0</v>
      </c>
      <c r="T421" s="67">
        <f>IF(ISNUMBER('B. WasteTracking'!H447), 'B. WasteTracking'!H447,0)</f>
        <v>0</v>
      </c>
      <c r="W421" s="9"/>
      <c r="X421" s="9"/>
      <c r="AX421" s="4">
        <v>409</v>
      </c>
      <c r="AY421" s="4" t="e">
        <f>IF(#REF!="", "0",#REF! *#REF!/100)</f>
        <v>#REF!</v>
      </c>
      <c r="AZ421" s="4" t="e">
        <f>IF(#REF!="", "0",#REF! *#REF!/100)</f>
        <v>#REF!</v>
      </c>
      <c r="BA421" s="4" t="e">
        <f>IF(#REF!="", "0",#REF! *#REF!/100)</f>
        <v>#REF!</v>
      </c>
      <c r="BB421" s="4" t="e">
        <f>IF(#REF!="", "0",#REF! *#REF!/100)</f>
        <v>#REF!</v>
      </c>
    </row>
    <row r="422" spans="16:54" x14ac:dyDescent="0.35">
      <c r="P422" s="14">
        <f>'B. WasteTracking'!G448</f>
        <v>0</v>
      </c>
      <c r="Q422" s="67">
        <f>IF(ISNUMBER('B. WasteTracking'!I448), IF('B. WasteTracking'!$I$38=Calculations!$O$6,'B. WasteTracking'!I448,'B. WasteTracking'!I448*'B. WasteTracking'!$H448/100),0)</f>
        <v>0</v>
      </c>
      <c r="R422" s="67">
        <f>IF(ISNUMBER('B. WasteTracking'!J448), IF('B. WasteTracking'!$J$38=Calculations!$O$6,'B. WasteTracking'!J448,'B. WasteTracking'!J448*'B. WasteTracking'!$H448/100),0)</f>
        <v>0</v>
      </c>
      <c r="S422" s="67">
        <f>IF(ISNUMBER('B. WasteTracking'!K448), 'B. WasteTracking'!K448*'B. WasteTracking'!$H448/100,0)</f>
        <v>0</v>
      </c>
      <c r="T422" s="67">
        <f>IF(ISNUMBER('B. WasteTracking'!H448), 'B. WasteTracking'!H448,0)</f>
        <v>0</v>
      </c>
      <c r="W422" s="9"/>
      <c r="X422" s="9"/>
      <c r="AX422" s="4">
        <v>410</v>
      </c>
      <c r="AY422" s="4" t="e">
        <f>IF(#REF!="", "0",#REF! *#REF!/100)</f>
        <v>#REF!</v>
      </c>
      <c r="AZ422" s="4" t="e">
        <f>IF(#REF!="", "0",#REF! *#REF!/100)</f>
        <v>#REF!</v>
      </c>
      <c r="BA422" s="4" t="e">
        <f>IF(#REF!="", "0",#REF! *#REF!/100)</f>
        <v>#REF!</v>
      </c>
      <c r="BB422" s="4" t="e">
        <f>IF(#REF!="", "0",#REF! *#REF!/100)</f>
        <v>#REF!</v>
      </c>
    </row>
    <row r="423" spans="16:54" x14ac:dyDescent="0.35">
      <c r="P423" s="14">
        <f>'B. WasteTracking'!G449</f>
        <v>0</v>
      </c>
      <c r="Q423" s="67">
        <f>IF(ISNUMBER('B. WasteTracking'!I449), IF('B. WasteTracking'!$I$38=Calculations!$O$6,'B. WasteTracking'!I449,'B. WasteTracking'!I449*'B. WasteTracking'!$H449/100),0)</f>
        <v>0</v>
      </c>
      <c r="R423" s="67">
        <f>IF(ISNUMBER('B. WasteTracking'!J449), IF('B. WasteTracking'!$J$38=Calculations!$O$6,'B. WasteTracking'!J449,'B. WasteTracking'!J449*'B. WasteTracking'!$H449/100),0)</f>
        <v>0</v>
      </c>
      <c r="S423" s="67">
        <f>IF(ISNUMBER('B. WasteTracking'!K449), 'B. WasteTracking'!K449*'B. WasteTracking'!$H449/100,0)</f>
        <v>0</v>
      </c>
      <c r="T423" s="67">
        <f>IF(ISNUMBER('B. WasteTracking'!H449), 'B. WasteTracking'!H449,0)</f>
        <v>0</v>
      </c>
      <c r="W423" s="9"/>
      <c r="X423" s="9"/>
      <c r="AX423" s="4">
        <v>411</v>
      </c>
      <c r="AY423" s="4" t="e">
        <f>IF(#REF!="", "0",#REF! *#REF!/100)</f>
        <v>#REF!</v>
      </c>
      <c r="AZ423" s="4" t="e">
        <f>IF(#REF!="", "0",#REF! *#REF!/100)</f>
        <v>#REF!</v>
      </c>
      <c r="BA423" s="4" t="e">
        <f>IF(#REF!="", "0",#REF! *#REF!/100)</f>
        <v>#REF!</v>
      </c>
      <c r="BB423" s="4" t="e">
        <f>IF(#REF!="", "0",#REF! *#REF!/100)</f>
        <v>#REF!</v>
      </c>
    </row>
    <row r="424" spans="16:54" x14ac:dyDescent="0.35">
      <c r="P424" s="14">
        <f>'B. WasteTracking'!G450</f>
        <v>0</v>
      </c>
      <c r="Q424" s="67">
        <f>IF(ISNUMBER('B. WasteTracking'!I450), IF('B. WasteTracking'!$I$38=Calculations!$O$6,'B. WasteTracking'!I450,'B. WasteTracking'!I450*'B. WasteTracking'!$H450/100),0)</f>
        <v>0</v>
      </c>
      <c r="R424" s="67">
        <f>IF(ISNUMBER('B. WasteTracking'!J450), IF('B. WasteTracking'!$J$38=Calculations!$O$6,'B. WasteTracking'!J450,'B. WasteTracking'!J450*'B. WasteTracking'!$H450/100),0)</f>
        <v>0</v>
      </c>
      <c r="S424" s="67">
        <f>IF(ISNUMBER('B. WasteTracking'!K450), 'B. WasteTracking'!K450*'B. WasteTracking'!$H450/100,0)</f>
        <v>0</v>
      </c>
      <c r="T424" s="67">
        <f>IF(ISNUMBER('B. WasteTracking'!H450), 'B. WasteTracking'!H450,0)</f>
        <v>0</v>
      </c>
      <c r="W424" s="9"/>
      <c r="X424" s="9"/>
      <c r="AX424" s="4">
        <v>412</v>
      </c>
      <c r="AY424" s="4" t="e">
        <f>IF(#REF!="", "0",#REF! *#REF!/100)</f>
        <v>#REF!</v>
      </c>
      <c r="AZ424" s="4" t="e">
        <f>IF(#REF!="", "0",#REF! *#REF!/100)</f>
        <v>#REF!</v>
      </c>
      <c r="BA424" s="4" t="e">
        <f>IF(#REF!="", "0",#REF! *#REF!/100)</f>
        <v>#REF!</v>
      </c>
      <c r="BB424" s="4" t="e">
        <f>IF(#REF!="", "0",#REF! *#REF!/100)</f>
        <v>#REF!</v>
      </c>
    </row>
    <row r="425" spans="16:54" x14ac:dyDescent="0.35">
      <c r="P425" s="14">
        <f>'B. WasteTracking'!G451</f>
        <v>0</v>
      </c>
      <c r="Q425" s="67">
        <f>IF(ISNUMBER('B. WasteTracking'!I451), IF('B. WasteTracking'!$I$38=Calculations!$O$6,'B. WasteTracking'!I451,'B. WasteTracking'!I451*'B. WasteTracking'!$H451/100),0)</f>
        <v>0</v>
      </c>
      <c r="R425" s="67">
        <f>IF(ISNUMBER('B. WasteTracking'!J451), IF('B. WasteTracking'!$J$38=Calculations!$O$6,'B. WasteTracking'!J451,'B. WasteTracking'!J451*'B. WasteTracking'!$H451/100),0)</f>
        <v>0</v>
      </c>
      <c r="S425" s="67">
        <f>IF(ISNUMBER('B. WasteTracking'!K451), 'B. WasteTracking'!K451*'B. WasteTracking'!$H451/100,0)</f>
        <v>0</v>
      </c>
      <c r="T425" s="67">
        <f>IF(ISNUMBER('B. WasteTracking'!H451), 'B. WasteTracking'!H451,0)</f>
        <v>0</v>
      </c>
      <c r="W425" s="9"/>
      <c r="X425" s="9"/>
      <c r="AX425" s="4">
        <v>413</v>
      </c>
      <c r="AY425" s="4" t="e">
        <f>IF(#REF!="", "0",#REF! *#REF!/100)</f>
        <v>#REF!</v>
      </c>
      <c r="AZ425" s="4" t="e">
        <f>IF(#REF!="", "0",#REF! *#REF!/100)</f>
        <v>#REF!</v>
      </c>
      <c r="BA425" s="4" t="e">
        <f>IF(#REF!="", "0",#REF! *#REF!/100)</f>
        <v>#REF!</v>
      </c>
      <c r="BB425" s="4" t="e">
        <f>IF(#REF!="", "0",#REF! *#REF!/100)</f>
        <v>#REF!</v>
      </c>
    </row>
    <row r="426" spans="16:54" x14ac:dyDescent="0.35">
      <c r="P426" s="14">
        <f>'B. WasteTracking'!G452</f>
        <v>0</v>
      </c>
      <c r="Q426" s="67">
        <f>IF(ISNUMBER('B. WasteTracking'!I452), IF('B. WasteTracking'!$I$38=Calculations!$O$6,'B. WasteTracking'!I452,'B. WasteTracking'!I452*'B. WasteTracking'!$H452/100),0)</f>
        <v>0</v>
      </c>
      <c r="R426" s="67">
        <f>IF(ISNUMBER('B. WasteTracking'!J452), IF('B. WasteTracking'!$J$38=Calculations!$O$6,'B. WasteTracking'!J452,'B. WasteTracking'!J452*'B. WasteTracking'!$H452/100),0)</f>
        <v>0</v>
      </c>
      <c r="S426" s="67">
        <f>IF(ISNUMBER('B. WasteTracking'!K452), 'B. WasteTracking'!K452*'B. WasteTracking'!$H452/100,0)</f>
        <v>0</v>
      </c>
      <c r="T426" s="67">
        <f>IF(ISNUMBER('B. WasteTracking'!H452), 'B. WasteTracking'!H452,0)</f>
        <v>0</v>
      </c>
      <c r="W426" s="9"/>
      <c r="X426" s="9"/>
      <c r="AX426" s="4">
        <v>414</v>
      </c>
      <c r="AY426" s="4" t="e">
        <f>IF(#REF!="", "0",#REF! *#REF!/100)</f>
        <v>#REF!</v>
      </c>
      <c r="AZ426" s="4" t="e">
        <f>IF(#REF!="", "0",#REF! *#REF!/100)</f>
        <v>#REF!</v>
      </c>
      <c r="BA426" s="4" t="e">
        <f>IF(#REF!="", "0",#REF! *#REF!/100)</f>
        <v>#REF!</v>
      </c>
      <c r="BB426" s="4" t="e">
        <f>IF(#REF!="", "0",#REF! *#REF!/100)</f>
        <v>#REF!</v>
      </c>
    </row>
    <row r="427" spans="16:54" x14ac:dyDescent="0.35">
      <c r="P427" s="14">
        <f>'B. WasteTracking'!G453</f>
        <v>0</v>
      </c>
      <c r="Q427" s="67">
        <f>IF(ISNUMBER('B. WasteTracking'!I453), IF('B. WasteTracking'!$I$38=Calculations!$O$6,'B. WasteTracking'!I453,'B. WasteTracking'!I453*'B. WasteTracking'!$H453/100),0)</f>
        <v>0</v>
      </c>
      <c r="R427" s="67">
        <f>IF(ISNUMBER('B. WasteTracking'!J453), IF('B. WasteTracking'!$J$38=Calculations!$O$6,'B. WasteTracking'!J453,'B. WasteTracking'!J453*'B. WasteTracking'!$H453/100),0)</f>
        <v>0</v>
      </c>
      <c r="S427" s="67">
        <f>IF(ISNUMBER('B. WasteTracking'!K453), 'B. WasteTracking'!K453*'B. WasteTracking'!$H453/100,0)</f>
        <v>0</v>
      </c>
      <c r="T427" s="67">
        <f>IF(ISNUMBER('B. WasteTracking'!H453), 'B. WasteTracking'!H453,0)</f>
        <v>0</v>
      </c>
      <c r="W427" s="9"/>
      <c r="X427" s="9"/>
      <c r="AX427" s="4">
        <v>415</v>
      </c>
      <c r="AY427" s="4" t="e">
        <f>IF(#REF!="", "0",#REF! *#REF!/100)</f>
        <v>#REF!</v>
      </c>
      <c r="AZ427" s="4" t="e">
        <f>IF(#REF!="", "0",#REF! *#REF!/100)</f>
        <v>#REF!</v>
      </c>
      <c r="BA427" s="4" t="e">
        <f>IF(#REF!="", "0",#REF! *#REF!/100)</f>
        <v>#REF!</v>
      </c>
      <c r="BB427" s="4" t="e">
        <f>IF(#REF!="", "0",#REF! *#REF!/100)</f>
        <v>#REF!</v>
      </c>
    </row>
    <row r="428" spans="16:54" x14ac:dyDescent="0.35">
      <c r="P428" s="14">
        <f>'B. WasteTracking'!G454</f>
        <v>0</v>
      </c>
      <c r="Q428" s="67">
        <f>IF(ISNUMBER('B. WasteTracking'!I454), IF('B. WasteTracking'!$I$38=Calculations!$O$6,'B. WasteTracking'!I454,'B. WasteTracking'!I454*'B. WasteTracking'!$H454/100),0)</f>
        <v>0</v>
      </c>
      <c r="R428" s="67">
        <f>IF(ISNUMBER('B. WasteTracking'!J454), IF('B. WasteTracking'!$J$38=Calculations!$O$6,'B. WasteTracking'!J454,'B. WasteTracking'!J454*'B. WasteTracking'!$H454/100),0)</f>
        <v>0</v>
      </c>
      <c r="S428" s="67">
        <f>IF(ISNUMBER('B. WasteTracking'!K454), 'B. WasteTracking'!K454*'B. WasteTracking'!$H454/100,0)</f>
        <v>0</v>
      </c>
      <c r="T428" s="67">
        <f>IF(ISNUMBER('B. WasteTracking'!H454), 'B. WasteTracking'!H454,0)</f>
        <v>0</v>
      </c>
      <c r="W428" s="9"/>
      <c r="X428" s="9"/>
      <c r="AX428" s="4">
        <v>416</v>
      </c>
      <c r="AY428" s="4" t="e">
        <f>IF(#REF!="", "0",#REF! *#REF!/100)</f>
        <v>#REF!</v>
      </c>
      <c r="AZ428" s="4" t="e">
        <f>IF(#REF!="", "0",#REF! *#REF!/100)</f>
        <v>#REF!</v>
      </c>
      <c r="BA428" s="4" t="e">
        <f>IF(#REF!="", "0",#REF! *#REF!/100)</f>
        <v>#REF!</v>
      </c>
      <c r="BB428" s="4" t="e">
        <f>IF(#REF!="", "0",#REF! *#REF!/100)</f>
        <v>#REF!</v>
      </c>
    </row>
    <row r="429" spans="16:54" x14ac:dyDescent="0.35">
      <c r="P429" s="14">
        <f>'B. WasteTracking'!G455</f>
        <v>0</v>
      </c>
      <c r="Q429" s="67">
        <f>IF(ISNUMBER('B. WasteTracking'!I455), IF('B. WasteTracking'!$I$38=Calculations!$O$6,'B. WasteTracking'!I455,'B. WasteTracking'!I455*'B. WasteTracking'!$H455/100),0)</f>
        <v>0</v>
      </c>
      <c r="R429" s="67">
        <f>IF(ISNUMBER('B. WasteTracking'!J455), IF('B. WasteTracking'!$J$38=Calculations!$O$6,'B. WasteTracking'!J455,'B. WasteTracking'!J455*'B. WasteTracking'!$H455/100),0)</f>
        <v>0</v>
      </c>
      <c r="S429" s="67">
        <f>IF(ISNUMBER('B. WasteTracking'!K455), 'B. WasteTracking'!K455*'B. WasteTracking'!$H455/100,0)</f>
        <v>0</v>
      </c>
      <c r="T429" s="67">
        <f>IF(ISNUMBER('B. WasteTracking'!H455), 'B. WasteTracking'!H455,0)</f>
        <v>0</v>
      </c>
      <c r="W429" s="9"/>
      <c r="X429" s="9"/>
      <c r="AX429" s="4">
        <v>417</v>
      </c>
      <c r="AY429" s="4" t="e">
        <f>IF(#REF!="", "0",#REF! *#REF!/100)</f>
        <v>#REF!</v>
      </c>
      <c r="AZ429" s="4" t="e">
        <f>IF(#REF!="", "0",#REF! *#REF!/100)</f>
        <v>#REF!</v>
      </c>
      <c r="BA429" s="4" t="e">
        <f>IF(#REF!="", "0",#REF! *#REF!/100)</f>
        <v>#REF!</v>
      </c>
      <c r="BB429" s="4" t="e">
        <f>IF(#REF!="", "0",#REF! *#REF!/100)</f>
        <v>#REF!</v>
      </c>
    </row>
    <row r="430" spans="16:54" x14ac:dyDescent="0.35">
      <c r="P430" s="14">
        <f>'B. WasteTracking'!G456</f>
        <v>0</v>
      </c>
      <c r="Q430" s="67">
        <f>IF(ISNUMBER('B. WasteTracking'!I456), IF('B. WasteTracking'!$I$38=Calculations!$O$6,'B. WasteTracking'!I456,'B. WasteTracking'!I456*'B. WasteTracking'!$H456/100),0)</f>
        <v>0</v>
      </c>
      <c r="R430" s="67">
        <f>IF(ISNUMBER('B. WasteTracking'!J456), IF('B. WasteTracking'!$J$38=Calculations!$O$6,'B. WasteTracking'!J456,'B. WasteTracking'!J456*'B. WasteTracking'!$H456/100),0)</f>
        <v>0</v>
      </c>
      <c r="S430" s="67">
        <f>IF(ISNUMBER('B. WasteTracking'!K456), 'B. WasteTracking'!K456*'B. WasteTracking'!$H456/100,0)</f>
        <v>0</v>
      </c>
      <c r="T430" s="67">
        <f>IF(ISNUMBER('B. WasteTracking'!H456), 'B. WasteTracking'!H456,0)</f>
        <v>0</v>
      </c>
      <c r="W430" s="9"/>
      <c r="X430" s="9"/>
      <c r="AX430" s="4">
        <v>418</v>
      </c>
      <c r="AY430" s="4" t="e">
        <f>IF(#REF!="", "0",#REF! *#REF!/100)</f>
        <v>#REF!</v>
      </c>
      <c r="AZ430" s="4" t="e">
        <f>IF(#REF!="", "0",#REF! *#REF!/100)</f>
        <v>#REF!</v>
      </c>
      <c r="BA430" s="4" t="e">
        <f>IF(#REF!="", "0",#REF! *#REF!/100)</f>
        <v>#REF!</v>
      </c>
      <c r="BB430" s="4" t="e">
        <f>IF(#REF!="", "0",#REF! *#REF!/100)</f>
        <v>#REF!</v>
      </c>
    </row>
    <row r="431" spans="16:54" x14ac:dyDescent="0.35">
      <c r="P431" s="14">
        <f>'B. WasteTracking'!G457</f>
        <v>0</v>
      </c>
      <c r="Q431" s="67">
        <f>IF(ISNUMBER('B. WasteTracking'!I457), IF('B. WasteTracking'!$I$38=Calculations!$O$6,'B. WasteTracking'!I457,'B. WasteTracking'!I457*'B. WasteTracking'!$H457/100),0)</f>
        <v>0</v>
      </c>
      <c r="R431" s="67">
        <f>IF(ISNUMBER('B. WasteTracking'!J457), IF('B. WasteTracking'!$J$38=Calculations!$O$6,'B. WasteTracking'!J457,'B. WasteTracking'!J457*'B. WasteTracking'!$H457/100),0)</f>
        <v>0</v>
      </c>
      <c r="S431" s="67">
        <f>IF(ISNUMBER('B. WasteTracking'!K457), 'B. WasteTracking'!K457*'B. WasteTracking'!$H457/100,0)</f>
        <v>0</v>
      </c>
      <c r="T431" s="67">
        <f>IF(ISNUMBER('B. WasteTracking'!H457), 'B. WasteTracking'!H457,0)</f>
        <v>0</v>
      </c>
      <c r="W431" s="9"/>
      <c r="X431" s="9"/>
      <c r="AX431" s="4">
        <v>419</v>
      </c>
      <c r="AY431" s="4" t="e">
        <f>IF(#REF!="", "0",#REF! *#REF!/100)</f>
        <v>#REF!</v>
      </c>
      <c r="AZ431" s="4" t="e">
        <f>IF(#REF!="", "0",#REF! *#REF!/100)</f>
        <v>#REF!</v>
      </c>
      <c r="BA431" s="4" t="e">
        <f>IF(#REF!="", "0",#REF! *#REF!/100)</f>
        <v>#REF!</v>
      </c>
      <c r="BB431" s="4" t="e">
        <f>IF(#REF!="", "0",#REF! *#REF!/100)</f>
        <v>#REF!</v>
      </c>
    </row>
    <row r="432" spans="16:54" x14ac:dyDescent="0.35">
      <c r="P432" s="14">
        <f>'B. WasteTracking'!G458</f>
        <v>0</v>
      </c>
      <c r="Q432" s="67">
        <f>IF(ISNUMBER('B. WasteTracking'!I458), IF('B. WasteTracking'!$I$38=Calculations!$O$6,'B. WasteTracking'!I458,'B. WasteTracking'!I458*'B. WasteTracking'!$H458/100),0)</f>
        <v>0</v>
      </c>
      <c r="R432" s="67">
        <f>IF(ISNUMBER('B. WasteTracking'!J458), IF('B. WasteTracking'!$J$38=Calculations!$O$6,'B. WasteTracking'!J458,'B. WasteTracking'!J458*'B. WasteTracking'!$H458/100),0)</f>
        <v>0</v>
      </c>
      <c r="S432" s="67">
        <f>IF(ISNUMBER('B. WasteTracking'!K458), 'B. WasteTracking'!K458*'B. WasteTracking'!$H458/100,0)</f>
        <v>0</v>
      </c>
      <c r="T432" s="67">
        <f>IF(ISNUMBER('B. WasteTracking'!H458), 'B. WasteTracking'!H458,0)</f>
        <v>0</v>
      </c>
      <c r="W432" s="9"/>
      <c r="X432" s="9"/>
      <c r="AX432" s="4">
        <v>420</v>
      </c>
      <c r="AY432" s="4" t="e">
        <f>IF(#REF!="", "0",#REF! *#REF!/100)</f>
        <v>#REF!</v>
      </c>
      <c r="AZ432" s="4" t="e">
        <f>IF(#REF!="", "0",#REF! *#REF!/100)</f>
        <v>#REF!</v>
      </c>
      <c r="BA432" s="4" t="e">
        <f>IF(#REF!="", "0",#REF! *#REF!/100)</f>
        <v>#REF!</v>
      </c>
      <c r="BB432" s="4" t="e">
        <f>IF(#REF!="", "0",#REF! *#REF!/100)</f>
        <v>#REF!</v>
      </c>
    </row>
    <row r="433" spans="16:54" x14ac:dyDescent="0.35">
      <c r="P433" s="14">
        <f>'B. WasteTracking'!G459</f>
        <v>0</v>
      </c>
      <c r="Q433" s="67">
        <f>IF(ISNUMBER('B. WasteTracking'!I459), IF('B. WasteTracking'!$I$38=Calculations!$O$6,'B. WasteTracking'!I459,'B. WasteTracking'!I459*'B. WasteTracking'!$H459/100),0)</f>
        <v>0</v>
      </c>
      <c r="R433" s="67">
        <f>IF(ISNUMBER('B. WasteTracking'!J459), IF('B. WasteTracking'!$J$38=Calculations!$O$6,'B. WasteTracking'!J459,'B. WasteTracking'!J459*'B. WasteTracking'!$H459/100),0)</f>
        <v>0</v>
      </c>
      <c r="S433" s="67">
        <f>IF(ISNUMBER('B. WasteTracking'!K459), 'B. WasteTracking'!K459*'B. WasteTracking'!$H459/100,0)</f>
        <v>0</v>
      </c>
      <c r="T433" s="67">
        <f>IF(ISNUMBER('B. WasteTracking'!H459), 'B. WasteTracking'!H459,0)</f>
        <v>0</v>
      </c>
      <c r="W433" s="9"/>
      <c r="X433" s="9"/>
      <c r="AX433" s="4">
        <v>421</v>
      </c>
      <c r="AY433" s="4" t="e">
        <f>IF(#REF!="", "0",#REF! *#REF!/100)</f>
        <v>#REF!</v>
      </c>
      <c r="AZ433" s="4" t="e">
        <f>IF(#REF!="", "0",#REF! *#REF!/100)</f>
        <v>#REF!</v>
      </c>
      <c r="BA433" s="4" t="e">
        <f>IF(#REF!="", "0",#REF! *#REF!/100)</f>
        <v>#REF!</v>
      </c>
      <c r="BB433" s="4" t="e">
        <f>IF(#REF!="", "0",#REF! *#REF!/100)</f>
        <v>#REF!</v>
      </c>
    </row>
    <row r="434" spans="16:54" x14ac:dyDescent="0.35">
      <c r="P434" s="14">
        <f>'B. WasteTracking'!G460</f>
        <v>0</v>
      </c>
      <c r="Q434" s="67">
        <f>IF(ISNUMBER('B. WasteTracking'!I460), IF('B. WasteTracking'!$I$38=Calculations!$O$6,'B. WasteTracking'!I460,'B. WasteTracking'!I460*'B. WasteTracking'!$H460/100),0)</f>
        <v>0</v>
      </c>
      <c r="R434" s="67">
        <f>IF(ISNUMBER('B. WasteTracking'!J460), IF('B. WasteTracking'!$J$38=Calculations!$O$6,'B. WasteTracking'!J460,'B. WasteTracking'!J460*'B. WasteTracking'!$H460/100),0)</f>
        <v>0</v>
      </c>
      <c r="S434" s="67">
        <f>IF(ISNUMBER('B. WasteTracking'!K460), 'B. WasteTracking'!K460*'B. WasteTracking'!$H460/100,0)</f>
        <v>0</v>
      </c>
      <c r="T434" s="67">
        <f>IF(ISNUMBER('B. WasteTracking'!H460), 'B. WasteTracking'!H460,0)</f>
        <v>0</v>
      </c>
      <c r="W434" s="9"/>
      <c r="X434" s="9"/>
      <c r="AX434" s="4">
        <v>422</v>
      </c>
      <c r="AY434" s="4" t="e">
        <f>IF(#REF!="", "0",#REF! *#REF!/100)</f>
        <v>#REF!</v>
      </c>
      <c r="AZ434" s="4" t="e">
        <f>IF(#REF!="", "0",#REF! *#REF!/100)</f>
        <v>#REF!</v>
      </c>
      <c r="BA434" s="4" t="e">
        <f>IF(#REF!="", "0",#REF! *#REF!/100)</f>
        <v>#REF!</v>
      </c>
      <c r="BB434" s="4" t="e">
        <f>IF(#REF!="", "0",#REF! *#REF!/100)</f>
        <v>#REF!</v>
      </c>
    </row>
    <row r="435" spans="16:54" x14ac:dyDescent="0.35">
      <c r="P435" s="14">
        <f>'B. WasteTracking'!G461</f>
        <v>0</v>
      </c>
      <c r="Q435" s="67">
        <f>IF(ISNUMBER('B. WasteTracking'!I461), IF('B. WasteTracking'!$I$38=Calculations!$O$6,'B. WasteTracking'!I461,'B. WasteTracking'!I461*'B. WasteTracking'!$H461/100),0)</f>
        <v>0</v>
      </c>
      <c r="R435" s="67">
        <f>IF(ISNUMBER('B. WasteTracking'!J461), IF('B. WasteTracking'!$J$38=Calculations!$O$6,'B. WasteTracking'!J461,'B. WasteTracking'!J461*'B. WasteTracking'!$H461/100),0)</f>
        <v>0</v>
      </c>
      <c r="S435" s="67">
        <f>IF(ISNUMBER('B. WasteTracking'!K461), 'B. WasteTracking'!K461*'B. WasteTracking'!$H461/100,0)</f>
        <v>0</v>
      </c>
      <c r="T435" s="67">
        <f>IF(ISNUMBER('B. WasteTracking'!H461), 'B. WasteTracking'!H461,0)</f>
        <v>0</v>
      </c>
      <c r="W435" s="9"/>
      <c r="X435" s="9"/>
      <c r="AX435" s="4">
        <v>423</v>
      </c>
      <c r="AY435" s="4" t="e">
        <f>IF(#REF!="", "0",#REF! *#REF!/100)</f>
        <v>#REF!</v>
      </c>
      <c r="AZ435" s="4" t="e">
        <f>IF(#REF!="", "0",#REF! *#REF!/100)</f>
        <v>#REF!</v>
      </c>
      <c r="BA435" s="4" t="e">
        <f>IF(#REF!="", "0",#REF! *#REF!/100)</f>
        <v>#REF!</v>
      </c>
      <c r="BB435" s="4" t="e">
        <f>IF(#REF!="", "0",#REF! *#REF!/100)</f>
        <v>#REF!</v>
      </c>
    </row>
    <row r="436" spans="16:54" x14ac:dyDescent="0.35">
      <c r="P436" s="14">
        <f>'B. WasteTracking'!G462</f>
        <v>0</v>
      </c>
      <c r="Q436" s="67">
        <f>IF(ISNUMBER('B. WasteTracking'!I462), IF('B. WasteTracking'!$I$38=Calculations!$O$6,'B. WasteTracking'!I462,'B. WasteTracking'!I462*'B. WasteTracking'!$H462/100),0)</f>
        <v>0</v>
      </c>
      <c r="R436" s="67">
        <f>IF(ISNUMBER('B. WasteTracking'!J462), IF('B. WasteTracking'!$J$38=Calculations!$O$6,'B. WasteTracking'!J462,'B. WasteTracking'!J462*'B. WasteTracking'!$H462/100),0)</f>
        <v>0</v>
      </c>
      <c r="S436" s="67">
        <f>IF(ISNUMBER('B. WasteTracking'!K462), 'B. WasteTracking'!K462*'B. WasteTracking'!$H462/100,0)</f>
        <v>0</v>
      </c>
      <c r="T436" s="67">
        <f>IF(ISNUMBER('B. WasteTracking'!H462), 'B. WasteTracking'!H462,0)</f>
        <v>0</v>
      </c>
      <c r="W436" s="9"/>
      <c r="X436" s="9"/>
      <c r="AX436" s="4">
        <v>424</v>
      </c>
      <c r="AY436" s="4" t="e">
        <f>IF(#REF!="", "0",#REF! *#REF!/100)</f>
        <v>#REF!</v>
      </c>
      <c r="AZ436" s="4" t="e">
        <f>IF(#REF!="", "0",#REF! *#REF!/100)</f>
        <v>#REF!</v>
      </c>
      <c r="BA436" s="4" t="e">
        <f>IF(#REF!="", "0",#REF! *#REF!/100)</f>
        <v>#REF!</v>
      </c>
      <c r="BB436" s="4" t="e">
        <f>IF(#REF!="", "0",#REF! *#REF!/100)</f>
        <v>#REF!</v>
      </c>
    </row>
    <row r="437" spans="16:54" x14ac:dyDescent="0.35">
      <c r="P437" s="14">
        <f>'B. WasteTracking'!G463</f>
        <v>0</v>
      </c>
      <c r="Q437" s="67">
        <f>IF(ISNUMBER('B. WasteTracking'!I463), IF('B. WasteTracking'!$I$38=Calculations!$O$6,'B. WasteTracking'!I463,'B. WasteTracking'!I463*'B. WasteTracking'!$H463/100),0)</f>
        <v>0</v>
      </c>
      <c r="R437" s="67">
        <f>IF(ISNUMBER('B. WasteTracking'!J463), IF('B. WasteTracking'!$J$38=Calculations!$O$6,'B. WasteTracking'!J463,'B. WasteTracking'!J463*'B. WasteTracking'!$H463/100),0)</f>
        <v>0</v>
      </c>
      <c r="S437" s="67">
        <f>IF(ISNUMBER('B. WasteTracking'!K463), 'B. WasteTracking'!K463*'B. WasteTracking'!$H463/100,0)</f>
        <v>0</v>
      </c>
      <c r="T437" s="67">
        <f>IF(ISNUMBER('B. WasteTracking'!H463), 'B. WasteTracking'!H463,0)</f>
        <v>0</v>
      </c>
      <c r="W437" s="9"/>
      <c r="X437" s="9"/>
      <c r="AX437" s="4">
        <v>425</v>
      </c>
      <c r="AY437" s="4" t="e">
        <f>IF(#REF!="", "0",#REF! *#REF!/100)</f>
        <v>#REF!</v>
      </c>
      <c r="AZ437" s="4" t="e">
        <f>IF(#REF!="", "0",#REF! *#REF!/100)</f>
        <v>#REF!</v>
      </c>
      <c r="BA437" s="4" t="e">
        <f>IF(#REF!="", "0",#REF! *#REF!/100)</f>
        <v>#REF!</v>
      </c>
      <c r="BB437" s="4" t="e">
        <f>IF(#REF!="", "0",#REF! *#REF!/100)</f>
        <v>#REF!</v>
      </c>
    </row>
    <row r="438" spans="16:54" x14ac:dyDescent="0.35">
      <c r="P438" s="14">
        <f>'B. WasteTracking'!G464</f>
        <v>0</v>
      </c>
      <c r="Q438" s="67">
        <f>IF(ISNUMBER('B. WasteTracking'!I464), IF('B. WasteTracking'!$I$38=Calculations!$O$6,'B. WasteTracking'!I464,'B. WasteTracking'!I464*'B. WasteTracking'!$H464/100),0)</f>
        <v>0</v>
      </c>
      <c r="R438" s="67">
        <f>IF(ISNUMBER('B. WasteTracking'!J464), IF('B. WasteTracking'!$J$38=Calculations!$O$6,'B. WasteTracking'!J464,'B. WasteTracking'!J464*'B. WasteTracking'!$H464/100),0)</f>
        <v>0</v>
      </c>
      <c r="S438" s="67">
        <f>IF(ISNUMBER('B. WasteTracking'!K464), 'B. WasteTracking'!K464*'B. WasteTracking'!$H464/100,0)</f>
        <v>0</v>
      </c>
      <c r="T438" s="67">
        <f>IF(ISNUMBER('B. WasteTracking'!H464), 'B. WasteTracking'!H464,0)</f>
        <v>0</v>
      </c>
      <c r="W438" s="9"/>
      <c r="X438" s="9"/>
      <c r="AX438" s="4">
        <v>426</v>
      </c>
      <c r="AY438" s="4" t="e">
        <f>IF(#REF!="", "0",#REF! *#REF!/100)</f>
        <v>#REF!</v>
      </c>
      <c r="AZ438" s="4" t="e">
        <f>IF(#REF!="", "0",#REF! *#REF!/100)</f>
        <v>#REF!</v>
      </c>
      <c r="BA438" s="4" t="e">
        <f>IF(#REF!="", "0",#REF! *#REF!/100)</f>
        <v>#REF!</v>
      </c>
      <c r="BB438" s="4" t="e">
        <f>IF(#REF!="", "0",#REF! *#REF!/100)</f>
        <v>#REF!</v>
      </c>
    </row>
    <row r="439" spans="16:54" x14ac:dyDescent="0.35">
      <c r="P439" s="14" t="str">
        <f>'B. WasteTracking'!G465</f>
        <v>Type of  Materials</v>
      </c>
      <c r="Q439" s="67">
        <f>IF(ISNUMBER('B. WasteTracking'!I465), IF('B. WasteTracking'!$I$38=Calculations!$O$6,'B. WasteTracking'!I465,'B. WasteTracking'!I465*'B. WasteTracking'!$H465/100),0)</f>
        <v>0</v>
      </c>
      <c r="R439" s="67">
        <f>IF(ISNUMBER('B. WasteTracking'!J465), IF('B. WasteTracking'!$J$38=Calculations!$O$6,'B. WasteTracking'!J465,'B. WasteTracking'!J465*'B. WasteTracking'!$H465/100),0)</f>
        <v>0</v>
      </c>
      <c r="S439" s="67">
        <f>IF(ISNUMBER('B. WasteTracking'!K465), 'B. WasteTracking'!K465*'B. WasteTracking'!$H465/100,0)</f>
        <v>0</v>
      </c>
      <c r="T439" s="67">
        <f>IF(ISNUMBER('B. WasteTracking'!H465), 'B. WasteTracking'!H465,0)</f>
        <v>0</v>
      </c>
      <c r="W439" s="9"/>
      <c r="X439" s="9"/>
      <c r="AX439" s="4">
        <v>427</v>
      </c>
      <c r="AY439" s="4" t="e">
        <f>IF(#REF!="", "0",#REF! *#REF!/100)</f>
        <v>#REF!</v>
      </c>
      <c r="AZ439" s="4" t="e">
        <f>IF(#REF!="", "0",#REF! *#REF!/100)</f>
        <v>#REF!</v>
      </c>
      <c r="BA439" s="4" t="e">
        <f>IF(#REF!="", "0",#REF! *#REF!/100)</f>
        <v>#REF!</v>
      </c>
      <c r="BB439" s="4" t="e">
        <f>IF(#REF!="", "0",#REF! *#REF!/100)</f>
        <v>#REF!</v>
      </c>
    </row>
    <row r="440" spans="16:54" x14ac:dyDescent="0.35">
      <c r="P440" s="14">
        <f>'B. WasteTracking'!G466</f>
        <v>0</v>
      </c>
      <c r="Q440" s="67">
        <f>IF(ISNUMBER('B. WasteTracking'!I466), IF('B. WasteTracking'!$I$38=Calculations!$O$6,'B. WasteTracking'!I466,'B. WasteTracking'!I466*'B. WasteTracking'!$H466/100),0)</f>
        <v>0</v>
      </c>
      <c r="R440" s="67">
        <f>IF(ISNUMBER('B. WasteTracking'!J466), IF('B. WasteTracking'!$J$38=Calculations!$O$6,'B. WasteTracking'!J466,'B. WasteTracking'!J466*'B. WasteTracking'!$H466/100),0)</f>
        <v>0</v>
      </c>
      <c r="S440" s="67">
        <f>IF(ISNUMBER('B. WasteTracking'!K466), 'B. WasteTracking'!K466*'B. WasteTracking'!$H466/100,0)</f>
        <v>0</v>
      </c>
      <c r="T440" s="67">
        <f>IF(ISNUMBER('B. WasteTracking'!H466), 'B. WasteTracking'!H466,0)</f>
        <v>0</v>
      </c>
      <c r="W440" s="9"/>
      <c r="X440" s="9"/>
      <c r="AX440" s="4">
        <v>428</v>
      </c>
      <c r="AY440" s="4" t="e">
        <f>IF(#REF!="", "0",#REF! *#REF!/100)</f>
        <v>#REF!</v>
      </c>
      <c r="AZ440" s="4" t="e">
        <f>IF(#REF!="", "0",#REF! *#REF!/100)</f>
        <v>#REF!</v>
      </c>
      <c r="BA440" s="4" t="e">
        <f>IF(#REF!="", "0",#REF! *#REF!/100)</f>
        <v>#REF!</v>
      </c>
      <c r="BB440" s="4" t="e">
        <f>IF(#REF!="", "0",#REF! *#REF!/100)</f>
        <v>#REF!</v>
      </c>
    </row>
    <row r="441" spans="16:54" x14ac:dyDescent="0.35">
      <c r="P441" s="14" t="str">
        <f>'B. WasteTracking'!G467</f>
        <v>(Select from drop down list)</v>
      </c>
      <c r="Q441" s="67">
        <f>IF(ISNUMBER('B. WasteTracking'!I467), IF('B. WasteTracking'!$I$38=Calculations!$O$6,'B. WasteTracking'!I467,'B. WasteTracking'!I467*'B. WasteTracking'!$H467/100),0)</f>
        <v>0</v>
      </c>
      <c r="R441" s="67">
        <f>IF(ISNUMBER('B. WasteTracking'!J467), IF('B. WasteTracking'!$J$38=Calculations!$O$6,'B. WasteTracking'!J467,'B. WasteTracking'!J467*'B. WasteTracking'!$H467/100),0)</f>
        <v>0</v>
      </c>
      <c r="S441" s="67">
        <f>IF(ISNUMBER('B. WasteTracking'!K467), 'B. WasteTracking'!K467*'B. WasteTracking'!$H467/100,0)</f>
        <v>0</v>
      </c>
      <c r="T441" s="67">
        <f>IF(ISNUMBER('B. WasteTracking'!H467), 'B. WasteTracking'!H467,0)</f>
        <v>0</v>
      </c>
      <c r="W441" s="9"/>
      <c r="X441" s="9"/>
      <c r="AX441" s="4">
        <v>429</v>
      </c>
      <c r="AY441" s="4" t="e">
        <f>IF(#REF!="", "0",#REF! *#REF!/100)</f>
        <v>#REF!</v>
      </c>
      <c r="AZ441" s="4" t="e">
        <f>IF(#REF!="", "0",#REF! *#REF!/100)</f>
        <v>#REF!</v>
      </c>
      <c r="BA441" s="4" t="e">
        <f>IF(#REF!="", "0",#REF! *#REF!/100)</f>
        <v>#REF!</v>
      </c>
      <c r="BB441" s="4" t="e">
        <f>IF(#REF!="", "0",#REF! *#REF!/100)</f>
        <v>#REF!</v>
      </c>
    </row>
    <row r="442" spans="16:54" x14ac:dyDescent="0.35">
      <c r="P442" s="14">
        <f>'B. WasteTracking'!G468</f>
        <v>0</v>
      </c>
      <c r="Q442" s="67">
        <f>IF(ISNUMBER('B. WasteTracking'!I468), IF('B. WasteTracking'!$I$38=Calculations!$O$6,'B. WasteTracking'!I468,'B. WasteTracking'!I468*'B. WasteTracking'!$H468/100),0)</f>
        <v>0</v>
      </c>
      <c r="R442" s="67">
        <f>IF(ISNUMBER('B. WasteTracking'!J468), IF('B. WasteTracking'!$J$38=Calculations!$O$6,'B. WasteTracking'!J468,'B. WasteTracking'!J468*'B. WasteTracking'!$H468/100),0)</f>
        <v>0</v>
      </c>
      <c r="S442" s="67">
        <f>IF(ISNUMBER('B. WasteTracking'!K468), 'B. WasteTracking'!K468*'B. WasteTracking'!$H468/100,0)</f>
        <v>0</v>
      </c>
      <c r="T442" s="67">
        <f>IF(ISNUMBER('B. WasteTracking'!H468), 'B. WasteTracking'!H468,0)</f>
        <v>0</v>
      </c>
      <c r="W442" s="9"/>
      <c r="X442" s="9"/>
      <c r="AX442" s="4">
        <v>430</v>
      </c>
      <c r="AY442" s="4" t="e">
        <f>IF(#REF!="", "0",#REF! *#REF!/100)</f>
        <v>#REF!</v>
      </c>
      <c r="AZ442" s="4" t="e">
        <f>IF(#REF!="", "0",#REF! *#REF!/100)</f>
        <v>#REF!</v>
      </c>
      <c r="BA442" s="4" t="e">
        <f>IF(#REF!="", "0",#REF! *#REF!/100)</f>
        <v>#REF!</v>
      </c>
      <c r="BB442" s="4" t="e">
        <f>IF(#REF!="", "0",#REF! *#REF!/100)</f>
        <v>#REF!</v>
      </c>
    </row>
    <row r="443" spans="16:54" x14ac:dyDescent="0.35">
      <c r="P443" s="14">
        <f>'B. WasteTracking'!G469</f>
        <v>0</v>
      </c>
      <c r="Q443" s="67">
        <f>IF(ISNUMBER('B. WasteTracking'!I469), IF('B. WasteTracking'!$I$38=Calculations!$O$6,'B. WasteTracking'!I469,'B. WasteTracking'!I469*'B. WasteTracking'!$H469/100),0)</f>
        <v>0</v>
      </c>
      <c r="R443" s="67">
        <f>IF(ISNUMBER('B. WasteTracking'!J469), IF('B. WasteTracking'!$J$38=Calculations!$O$6,'B. WasteTracking'!J469,'B. WasteTracking'!J469*'B. WasteTracking'!$H469/100),0)</f>
        <v>0</v>
      </c>
      <c r="S443" s="67">
        <f>IF(ISNUMBER('B. WasteTracking'!K469), 'B. WasteTracking'!K469*'B. WasteTracking'!$H469/100,0)</f>
        <v>0</v>
      </c>
      <c r="T443" s="67">
        <f>IF(ISNUMBER('B. WasteTracking'!H469), 'B. WasteTracking'!H469,0)</f>
        <v>0</v>
      </c>
      <c r="W443" s="9"/>
      <c r="X443" s="9"/>
      <c r="AX443" s="4">
        <v>431</v>
      </c>
      <c r="AY443" s="4" t="e">
        <f>IF(#REF!="", "0",#REF! *#REF!/100)</f>
        <v>#REF!</v>
      </c>
      <c r="AZ443" s="4" t="e">
        <f>IF(#REF!="", "0",#REF! *#REF!/100)</f>
        <v>#REF!</v>
      </c>
      <c r="BA443" s="4" t="e">
        <f>IF(#REF!="", "0",#REF! *#REF!/100)</f>
        <v>#REF!</v>
      </c>
      <c r="BB443" s="4" t="e">
        <f>IF(#REF!="", "0",#REF! *#REF!/100)</f>
        <v>#REF!</v>
      </c>
    </row>
    <row r="444" spans="16:54" x14ac:dyDescent="0.35">
      <c r="P444" s="14">
        <f>'B. WasteTracking'!G470</f>
        <v>0</v>
      </c>
      <c r="Q444" s="67">
        <f>IF(ISNUMBER('B. WasteTracking'!I470), IF('B. WasteTracking'!$I$38=Calculations!$O$6,'B. WasteTracking'!I470,'B. WasteTracking'!I470*'B. WasteTracking'!$H470/100),0)</f>
        <v>0</v>
      </c>
      <c r="R444" s="67">
        <f>IF(ISNUMBER('B. WasteTracking'!J470), IF('B. WasteTracking'!$J$38=Calculations!$O$6,'B. WasteTracking'!J470,'B. WasteTracking'!J470*'B. WasteTracking'!$H470/100),0)</f>
        <v>0</v>
      </c>
      <c r="S444" s="67">
        <f>IF(ISNUMBER('B. WasteTracking'!K470), 'B. WasteTracking'!K470*'B. WasteTracking'!$H470/100,0)</f>
        <v>0</v>
      </c>
      <c r="T444" s="67">
        <f>IF(ISNUMBER('B. WasteTracking'!H470), 'B. WasteTracking'!H470,0)</f>
        <v>0</v>
      </c>
      <c r="W444" s="9"/>
      <c r="X444" s="9"/>
      <c r="AX444" s="4">
        <v>432</v>
      </c>
      <c r="AY444" s="4" t="e">
        <f>IF(#REF!="", "0",#REF! *#REF!/100)</f>
        <v>#REF!</v>
      </c>
      <c r="AZ444" s="4" t="e">
        <f>IF(#REF!="", "0",#REF! *#REF!/100)</f>
        <v>#REF!</v>
      </c>
      <c r="BA444" s="4" t="e">
        <f>IF(#REF!="", "0",#REF! *#REF!/100)</f>
        <v>#REF!</v>
      </c>
      <c r="BB444" s="4" t="e">
        <f>IF(#REF!="", "0",#REF! *#REF!/100)</f>
        <v>#REF!</v>
      </c>
    </row>
    <row r="445" spans="16:54" x14ac:dyDescent="0.35">
      <c r="P445" s="14">
        <f>'B. WasteTracking'!G471</f>
        <v>0</v>
      </c>
      <c r="Q445" s="67">
        <f>IF(ISNUMBER('B. WasteTracking'!I471), IF('B. WasteTracking'!$I$38=Calculations!$O$6,'B. WasteTracking'!I471,'B. WasteTracking'!I471*'B. WasteTracking'!$H471/100),0)</f>
        <v>0</v>
      </c>
      <c r="R445" s="67">
        <f>IF(ISNUMBER('B. WasteTracking'!J471), IF('B. WasteTracking'!$J$38=Calculations!$O$6,'B. WasteTracking'!J471,'B. WasteTracking'!J471*'B. WasteTracking'!$H471/100),0)</f>
        <v>0</v>
      </c>
      <c r="S445" s="67">
        <f>IF(ISNUMBER('B. WasteTracking'!K471), 'B. WasteTracking'!K471*'B. WasteTracking'!$H471/100,0)</f>
        <v>0</v>
      </c>
      <c r="T445" s="67">
        <f>IF(ISNUMBER('B. WasteTracking'!H471), 'B. WasteTracking'!H471,0)</f>
        <v>0</v>
      </c>
      <c r="W445" s="9"/>
      <c r="X445" s="9"/>
      <c r="AX445" s="4">
        <v>433</v>
      </c>
      <c r="AY445" s="4" t="e">
        <f>IF(#REF!="", "0",#REF! *#REF!/100)</f>
        <v>#REF!</v>
      </c>
      <c r="AZ445" s="4" t="e">
        <f>IF(#REF!="", "0",#REF! *#REF!/100)</f>
        <v>#REF!</v>
      </c>
      <c r="BA445" s="4" t="e">
        <f>IF(#REF!="", "0",#REF! *#REF!/100)</f>
        <v>#REF!</v>
      </c>
      <c r="BB445" s="4" t="e">
        <f>IF(#REF!="", "0",#REF! *#REF!/100)</f>
        <v>#REF!</v>
      </c>
    </row>
    <row r="446" spans="16:54" x14ac:dyDescent="0.35">
      <c r="P446" s="14">
        <f>'B. WasteTracking'!G472</f>
        <v>0</v>
      </c>
      <c r="Q446" s="67">
        <f>IF(ISNUMBER('B. WasteTracking'!I472), IF('B. WasteTracking'!$I$38=Calculations!$O$6,'B. WasteTracking'!I472,'B. WasteTracking'!I472*'B. WasteTracking'!$H472/100),0)</f>
        <v>0</v>
      </c>
      <c r="R446" s="67">
        <f>IF(ISNUMBER('B. WasteTracking'!J472), IF('B. WasteTracking'!$J$38=Calculations!$O$6,'B. WasteTracking'!J472,'B. WasteTracking'!J472*'B. WasteTracking'!$H472/100),0)</f>
        <v>0</v>
      </c>
      <c r="S446" s="67">
        <f>IF(ISNUMBER('B. WasteTracking'!K472), 'B. WasteTracking'!K472*'B. WasteTracking'!$H472/100,0)</f>
        <v>0</v>
      </c>
      <c r="T446" s="67">
        <f>IF(ISNUMBER('B. WasteTracking'!H472), 'B. WasteTracking'!H472,0)</f>
        <v>0</v>
      </c>
      <c r="W446" s="9"/>
      <c r="X446" s="9"/>
      <c r="AX446" s="4">
        <v>434</v>
      </c>
      <c r="AY446" s="4" t="e">
        <f>IF(#REF!="", "0",#REF! *#REF!/100)</f>
        <v>#REF!</v>
      </c>
      <c r="AZ446" s="4" t="e">
        <f>IF(#REF!="", "0",#REF! *#REF!/100)</f>
        <v>#REF!</v>
      </c>
      <c r="BA446" s="4" t="e">
        <f>IF(#REF!="", "0",#REF! *#REF!/100)</f>
        <v>#REF!</v>
      </c>
      <c r="BB446" s="4" t="e">
        <f>IF(#REF!="", "0",#REF! *#REF!/100)</f>
        <v>#REF!</v>
      </c>
    </row>
    <row r="447" spans="16:54" x14ac:dyDescent="0.35">
      <c r="P447" s="14">
        <f>'B. WasteTracking'!G473</f>
        <v>0</v>
      </c>
      <c r="Q447" s="67">
        <f>IF(ISNUMBER('B. WasteTracking'!I473), IF('B. WasteTracking'!$I$38=Calculations!$O$6,'B. WasteTracking'!I473,'B. WasteTracking'!I473*'B. WasteTracking'!$H473/100),0)</f>
        <v>0</v>
      </c>
      <c r="R447" s="67">
        <f>IF(ISNUMBER('B. WasteTracking'!J473), IF('B. WasteTracking'!$J$38=Calculations!$O$6,'B. WasteTracking'!J473,'B. WasteTracking'!J473*'B. WasteTracking'!$H473/100),0)</f>
        <v>0</v>
      </c>
      <c r="S447" s="67">
        <f>IF(ISNUMBER('B. WasteTracking'!K473), 'B. WasteTracking'!K473*'B. WasteTracking'!$H473/100,0)</f>
        <v>0</v>
      </c>
      <c r="T447" s="67">
        <f>IF(ISNUMBER('B. WasteTracking'!H473), 'B. WasteTracking'!H473,0)</f>
        <v>0</v>
      </c>
      <c r="W447" s="9"/>
      <c r="X447" s="9"/>
      <c r="AX447" s="4">
        <v>435</v>
      </c>
      <c r="AY447" s="4" t="e">
        <f>IF(#REF!="", "0",#REF! *#REF!/100)</f>
        <v>#REF!</v>
      </c>
      <c r="AZ447" s="4" t="e">
        <f>IF(#REF!="", "0",#REF! *#REF!/100)</f>
        <v>#REF!</v>
      </c>
      <c r="BA447" s="4" t="e">
        <f>IF(#REF!="", "0",#REF! *#REF!/100)</f>
        <v>#REF!</v>
      </c>
      <c r="BB447" s="4" t="e">
        <f>IF(#REF!="", "0",#REF! *#REF!/100)</f>
        <v>#REF!</v>
      </c>
    </row>
    <row r="448" spans="16:54" x14ac:dyDescent="0.35">
      <c r="P448" s="14">
        <f>'B. WasteTracking'!G474</f>
        <v>0</v>
      </c>
      <c r="Q448" s="67">
        <f>IF(ISNUMBER('B. WasteTracking'!I474), IF('B. WasteTracking'!$I$38=Calculations!$O$6,'B. WasteTracking'!I474,'B. WasteTracking'!I474*'B. WasteTracking'!$H474/100),0)</f>
        <v>0</v>
      </c>
      <c r="R448" s="67">
        <f>IF(ISNUMBER('B. WasteTracking'!J474), IF('B. WasteTracking'!$J$38=Calculations!$O$6,'B. WasteTracking'!J474,'B. WasteTracking'!J474*'B. WasteTracking'!$H474/100),0)</f>
        <v>0</v>
      </c>
      <c r="S448" s="67">
        <f>IF(ISNUMBER('B. WasteTracking'!K474), 'B. WasteTracking'!K474*'B. WasteTracking'!$H474/100,0)</f>
        <v>0</v>
      </c>
      <c r="T448" s="67">
        <f>IF(ISNUMBER('B. WasteTracking'!H474), 'B. WasteTracking'!H474,0)</f>
        <v>0</v>
      </c>
      <c r="W448" s="9"/>
      <c r="X448" s="9"/>
      <c r="AX448" s="4">
        <v>436</v>
      </c>
      <c r="AY448" s="4" t="e">
        <f>IF(#REF!="", "0",#REF! *#REF!/100)</f>
        <v>#REF!</v>
      </c>
      <c r="AZ448" s="4" t="e">
        <f>IF(#REF!="", "0",#REF! *#REF!/100)</f>
        <v>#REF!</v>
      </c>
      <c r="BA448" s="4" t="e">
        <f>IF(#REF!="", "0",#REF! *#REF!/100)</f>
        <v>#REF!</v>
      </c>
      <c r="BB448" s="4" t="e">
        <f>IF(#REF!="", "0",#REF! *#REF!/100)</f>
        <v>#REF!</v>
      </c>
    </row>
    <row r="449" spans="16:54" x14ac:dyDescent="0.35">
      <c r="P449" s="14">
        <f>'B. WasteTracking'!G475</f>
        <v>0</v>
      </c>
      <c r="Q449" s="67">
        <f>IF(ISNUMBER('B. WasteTracking'!I475), IF('B. WasteTracking'!$I$38=Calculations!$O$6,'B. WasteTracking'!I475,'B. WasteTracking'!I475*'B. WasteTracking'!$H475/100),0)</f>
        <v>0</v>
      </c>
      <c r="R449" s="67">
        <f>IF(ISNUMBER('B. WasteTracking'!J475), IF('B. WasteTracking'!$J$38=Calculations!$O$6,'B. WasteTracking'!J475,'B. WasteTracking'!J475*'B. WasteTracking'!$H475/100),0)</f>
        <v>0</v>
      </c>
      <c r="S449" s="67">
        <f>IF(ISNUMBER('B. WasteTracking'!K475), 'B. WasteTracking'!K475*'B. WasteTracking'!$H475/100,0)</f>
        <v>0</v>
      </c>
      <c r="T449" s="67">
        <f>IF(ISNUMBER('B. WasteTracking'!H475), 'B. WasteTracking'!H475,0)</f>
        <v>0</v>
      </c>
      <c r="W449" s="9"/>
      <c r="X449" s="9"/>
      <c r="AX449" s="4">
        <v>437</v>
      </c>
      <c r="AY449" s="4" t="e">
        <f>IF(#REF!="", "0",#REF! *#REF!/100)</f>
        <v>#REF!</v>
      </c>
      <c r="AZ449" s="4" t="e">
        <f>IF(#REF!="", "0",#REF! *#REF!/100)</f>
        <v>#REF!</v>
      </c>
      <c r="BA449" s="4" t="e">
        <f>IF(#REF!="", "0",#REF! *#REF!/100)</f>
        <v>#REF!</v>
      </c>
      <c r="BB449" s="4" t="e">
        <f>IF(#REF!="", "0",#REF! *#REF!/100)</f>
        <v>#REF!</v>
      </c>
    </row>
    <row r="450" spans="16:54" x14ac:dyDescent="0.35">
      <c r="P450" s="14">
        <f>'B. WasteTracking'!G476</f>
        <v>0</v>
      </c>
      <c r="Q450" s="67">
        <f>IF(ISNUMBER('B. WasteTracking'!I476), IF('B. WasteTracking'!$I$38=Calculations!$O$6,'B. WasteTracking'!I476,'B. WasteTracking'!I476*'B. WasteTracking'!$H476/100),0)</f>
        <v>0</v>
      </c>
      <c r="R450" s="67">
        <f>IF(ISNUMBER('B. WasteTracking'!J476), IF('B. WasteTracking'!$J$38=Calculations!$O$6,'B. WasteTracking'!J476,'B. WasteTracking'!J476*'B. WasteTracking'!$H476/100),0)</f>
        <v>0</v>
      </c>
      <c r="S450" s="67">
        <f>IF(ISNUMBER('B. WasteTracking'!K476), 'B. WasteTracking'!K476*'B. WasteTracking'!$H476/100,0)</f>
        <v>0</v>
      </c>
      <c r="T450" s="67">
        <f>IF(ISNUMBER('B. WasteTracking'!H476), 'B. WasteTracking'!H476,0)</f>
        <v>0</v>
      </c>
      <c r="W450" s="9"/>
      <c r="X450" s="9"/>
      <c r="AX450" s="4">
        <v>438</v>
      </c>
      <c r="AY450" s="4" t="e">
        <f>IF(#REF!="", "0",#REF! *#REF!/100)</f>
        <v>#REF!</v>
      </c>
      <c r="AZ450" s="4" t="e">
        <f>IF(#REF!="", "0",#REF! *#REF!/100)</f>
        <v>#REF!</v>
      </c>
      <c r="BA450" s="4" t="e">
        <f>IF(#REF!="", "0",#REF! *#REF!/100)</f>
        <v>#REF!</v>
      </c>
      <c r="BB450" s="4" t="e">
        <f>IF(#REF!="", "0",#REF! *#REF!/100)</f>
        <v>#REF!</v>
      </c>
    </row>
    <row r="451" spans="16:54" x14ac:dyDescent="0.35">
      <c r="P451" s="14">
        <f>'B. WasteTracking'!G477</f>
        <v>0</v>
      </c>
      <c r="Q451" s="67">
        <f>IF(ISNUMBER('B. WasteTracking'!I477), IF('B. WasteTracking'!$I$38=Calculations!$O$6,'B. WasteTracking'!I477,'B. WasteTracking'!I477*'B. WasteTracking'!$H477/100),0)</f>
        <v>0</v>
      </c>
      <c r="R451" s="67">
        <f>IF(ISNUMBER('B. WasteTracking'!J477), IF('B. WasteTracking'!$J$38=Calculations!$O$6,'B. WasteTracking'!J477,'B. WasteTracking'!J477*'B. WasteTracking'!$H477/100),0)</f>
        <v>0</v>
      </c>
      <c r="S451" s="67">
        <f>IF(ISNUMBER('B. WasteTracking'!K477), 'B. WasteTracking'!K477*'B. WasteTracking'!$H477/100,0)</f>
        <v>0</v>
      </c>
      <c r="T451" s="67">
        <f>IF(ISNUMBER('B. WasteTracking'!H477), 'B. WasteTracking'!H477,0)</f>
        <v>0</v>
      </c>
      <c r="W451" s="9"/>
      <c r="X451" s="9"/>
      <c r="AX451" s="4">
        <v>439</v>
      </c>
      <c r="AY451" s="4" t="e">
        <f>IF(#REF!="", "0",#REF! *#REF!/100)</f>
        <v>#REF!</v>
      </c>
      <c r="AZ451" s="4" t="e">
        <f>IF(#REF!="", "0",#REF! *#REF!/100)</f>
        <v>#REF!</v>
      </c>
      <c r="BA451" s="4" t="e">
        <f>IF(#REF!="", "0",#REF! *#REF!/100)</f>
        <v>#REF!</v>
      </c>
      <c r="BB451" s="4" t="e">
        <f>IF(#REF!="", "0",#REF! *#REF!/100)</f>
        <v>#REF!</v>
      </c>
    </row>
    <row r="452" spans="16:54" x14ac:dyDescent="0.35">
      <c r="P452" s="14">
        <f>'B. WasteTracking'!G478</f>
        <v>0</v>
      </c>
      <c r="Q452" s="67">
        <f>IF(ISNUMBER('B. WasteTracking'!I478), IF('B. WasteTracking'!$I$38=Calculations!$O$6,'B. WasteTracking'!I478,'B. WasteTracking'!I478*'B. WasteTracking'!$H478/100),0)</f>
        <v>0</v>
      </c>
      <c r="R452" s="67">
        <f>IF(ISNUMBER('B. WasteTracking'!J478), IF('B. WasteTracking'!$J$38=Calculations!$O$6,'B. WasteTracking'!J478,'B. WasteTracking'!J478*'B. WasteTracking'!$H478/100),0)</f>
        <v>0</v>
      </c>
      <c r="S452" s="67">
        <f>IF(ISNUMBER('B. WasteTracking'!K478), 'B. WasteTracking'!K478*'B. WasteTracking'!$H478/100,0)</f>
        <v>0</v>
      </c>
      <c r="T452" s="67">
        <f>IF(ISNUMBER('B. WasteTracking'!H478), 'B. WasteTracking'!H478,0)</f>
        <v>0</v>
      </c>
      <c r="W452" s="9"/>
      <c r="X452" s="9"/>
      <c r="AX452" s="4">
        <v>440</v>
      </c>
      <c r="AY452" s="4" t="e">
        <f>IF(#REF!="", "0",#REF! *#REF!/100)</f>
        <v>#REF!</v>
      </c>
      <c r="AZ452" s="4" t="e">
        <f>IF(#REF!="", "0",#REF! *#REF!/100)</f>
        <v>#REF!</v>
      </c>
      <c r="BA452" s="4" t="e">
        <f>IF(#REF!="", "0",#REF! *#REF!/100)</f>
        <v>#REF!</v>
      </c>
      <c r="BB452" s="4" t="e">
        <f>IF(#REF!="", "0",#REF! *#REF!/100)</f>
        <v>#REF!</v>
      </c>
    </row>
    <row r="453" spans="16:54" x14ac:dyDescent="0.35">
      <c r="P453" s="14">
        <f>'B. WasteTracking'!G479</f>
        <v>0</v>
      </c>
      <c r="Q453" s="67">
        <f>IF(ISNUMBER('B. WasteTracking'!I479), IF('B. WasteTracking'!$I$38=Calculations!$O$6,'B. WasteTracking'!I479,'B. WasteTracking'!I479*'B. WasteTracking'!$H479/100),0)</f>
        <v>0</v>
      </c>
      <c r="R453" s="67">
        <f>IF(ISNUMBER('B. WasteTracking'!J479), IF('B. WasteTracking'!$J$38=Calculations!$O$6,'B. WasteTracking'!J479,'B. WasteTracking'!J479*'B. WasteTracking'!$H479/100),0)</f>
        <v>0</v>
      </c>
      <c r="S453" s="67">
        <f>IF(ISNUMBER('B. WasteTracking'!K479), 'B. WasteTracking'!K479*'B. WasteTracking'!$H479/100,0)</f>
        <v>0</v>
      </c>
      <c r="T453" s="67">
        <f>IF(ISNUMBER('B. WasteTracking'!H479), 'B. WasteTracking'!H479,0)</f>
        <v>0</v>
      </c>
      <c r="W453" s="9"/>
      <c r="X453" s="9"/>
      <c r="AX453" s="4">
        <v>441</v>
      </c>
      <c r="AY453" s="4" t="e">
        <f>IF(#REF!="", "0",#REF! *#REF!/100)</f>
        <v>#REF!</v>
      </c>
      <c r="AZ453" s="4" t="e">
        <f>IF(#REF!="", "0",#REF! *#REF!/100)</f>
        <v>#REF!</v>
      </c>
      <c r="BA453" s="4" t="e">
        <f>IF(#REF!="", "0",#REF! *#REF!/100)</f>
        <v>#REF!</v>
      </c>
      <c r="BB453" s="4" t="e">
        <f>IF(#REF!="", "0",#REF! *#REF!/100)</f>
        <v>#REF!</v>
      </c>
    </row>
    <row r="454" spans="16:54" x14ac:dyDescent="0.35">
      <c r="P454" s="14">
        <f>'B. WasteTracking'!G480</f>
        <v>0</v>
      </c>
      <c r="Q454" s="67">
        <f>IF(ISNUMBER('B. WasteTracking'!I480), IF('B. WasteTracking'!$I$38=Calculations!$O$6,'B. WasteTracking'!I480,'B. WasteTracking'!I480*'B. WasteTracking'!$H480/100),0)</f>
        <v>0</v>
      </c>
      <c r="R454" s="67">
        <f>IF(ISNUMBER('B. WasteTracking'!J480), IF('B. WasteTracking'!$J$38=Calculations!$O$6,'B. WasteTracking'!J480,'B. WasteTracking'!J480*'B. WasteTracking'!$H480/100),0)</f>
        <v>0</v>
      </c>
      <c r="S454" s="67">
        <f>IF(ISNUMBER('B. WasteTracking'!K480), 'B. WasteTracking'!K480*'B. WasteTracking'!$H480/100,0)</f>
        <v>0</v>
      </c>
      <c r="T454" s="67">
        <f>IF(ISNUMBER('B. WasteTracking'!H480), 'B. WasteTracking'!H480,0)</f>
        <v>0</v>
      </c>
      <c r="W454" s="9"/>
      <c r="X454" s="9"/>
      <c r="AX454" s="4">
        <v>442</v>
      </c>
      <c r="AY454" s="4" t="e">
        <f>IF(#REF!="", "0",#REF! *#REF!/100)</f>
        <v>#REF!</v>
      </c>
      <c r="AZ454" s="4" t="e">
        <f>IF(#REF!="", "0",#REF! *#REF!/100)</f>
        <v>#REF!</v>
      </c>
      <c r="BA454" s="4" t="e">
        <f>IF(#REF!="", "0",#REF! *#REF!/100)</f>
        <v>#REF!</v>
      </c>
      <c r="BB454" s="4" t="e">
        <f>IF(#REF!="", "0",#REF! *#REF!/100)</f>
        <v>#REF!</v>
      </c>
    </row>
    <row r="455" spans="16:54" x14ac:dyDescent="0.35">
      <c r="P455" s="14">
        <f>'B. WasteTracking'!G481</f>
        <v>0</v>
      </c>
      <c r="Q455" s="67">
        <f>IF(ISNUMBER('B. WasteTracking'!I481), IF('B. WasteTracking'!$I$38=Calculations!$O$6,'B. WasteTracking'!I481,'B. WasteTracking'!I481*'B. WasteTracking'!$H481/100),0)</f>
        <v>0</v>
      </c>
      <c r="R455" s="67">
        <f>IF(ISNUMBER('B. WasteTracking'!J481), IF('B. WasteTracking'!$J$38=Calculations!$O$6,'B. WasteTracking'!J481,'B. WasteTracking'!J481*'B. WasteTracking'!$H481/100),0)</f>
        <v>0</v>
      </c>
      <c r="S455" s="67">
        <f>IF(ISNUMBER('B. WasteTracking'!K481), 'B. WasteTracking'!K481*'B. WasteTracking'!$H481/100,0)</f>
        <v>0</v>
      </c>
      <c r="T455" s="67">
        <f>IF(ISNUMBER('B. WasteTracking'!H481), 'B. WasteTracking'!H481,0)</f>
        <v>0</v>
      </c>
      <c r="W455" s="9"/>
      <c r="X455" s="9"/>
      <c r="AX455" s="4">
        <v>443</v>
      </c>
      <c r="AY455" s="4" t="e">
        <f>IF(#REF!="", "0",#REF! *#REF!/100)</f>
        <v>#REF!</v>
      </c>
      <c r="AZ455" s="4" t="e">
        <f>IF(#REF!="", "0",#REF! *#REF!/100)</f>
        <v>#REF!</v>
      </c>
      <c r="BA455" s="4" t="e">
        <f>IF(#REF!="", "0",#REF! *#REF!/100)</f>
        <v>#REF!</v>
      </c>
      <c r="BB455" s="4" t="e">
        <f>IF(#REF!="", "0",#REF! *#REF!/100)</f>
        <v>#REF!</v>
      </c>
    </row>
    <row r="456" spans="16:54" x14ac:dyDescent="0.35">
      <c r="P456" s="14">
        <f>'B. WasteTracking'!G482</f>
        <v>0</v>
      </c>
      <c r="Q456" s="67">
        <f>IF(ISNUMBER('B. WasteTracking'!I482), IF('B. WasteTracking'!$I$38=Calculations!$O$6,'B. WasteTracking'!I482,'B. WasteTracking'!I482*'B. WasteTracking'!$H482/100),0)</f>
        <v>0</v>
      </c>
      <c r="R456" s="67">
        <f>IF(ISNUMBER('B. WasteTracking'!J482), IF('B. WasteTracking'!$J$38=Calculations!$O$6,'B. WasteTracking'!J482,'B. WasteTracking'!J482*'B. WasteTracking'!$H482/100),0)</f>
        <v>0</v>
      </c>
      <c r="S456" s="67">
        <f>IF(ISNUMBER('B. WasteTracking'!K482), 'B. WasteTracking'!K482*'B. WasteTracking'!$H482/100,0)</f>
        <v>0</v>
      </c>
      <c r="T456" s="67">
        <f>IF(ISNUMBER('B. WasteTracking'!H482), 'B. WasteTracking'!H482,0)</f>
        <v>0</v>
      </c>
      <c r="W456" s="9"/>
      <c r="X456" s="9"/>
      <c r="AX456" s="4">
        <v>444</v>
      </c>
      <c r="AY456" s="4" t="e">
        <f>IF(#REF!="", "0",#REF! *#REF!/100)</f>
        <v>#REF!</v>
      </c>
      <c r="AZ456" s="4" t="e">
        <f>IF(#REF!="", "0",#REF! *#REF!/100)</f>
        <v>#REF!</v>
      </c>
      <c r="BA456" s="4" t="e">
        <f>IF(#REF!="", "0",#REF! *#REF!/100)</f>
        <v>#REF!</v>
      </c>
      <c r="BB456" s="4" t="e">
        <f>IF(#REF!="", "0",#REF! *#REF!/100)</f>
        <v>#REF!</v>
      </c>
    </row>
    <row r="457" spans="16:54" x14ac:dyDescent="0.35">
      <c r="P457" s="14">
        <f>'B. WasteTracking'!G483</f>
        <v>0</v>
      </c>
      <c r="Q457" s="67">
        <f>IF(ISNUMBER('B. WasteTracking'!I483), IF('B. WasteTracking'!$I$38=Calculations!$O$6,'B. WasteTracking'!I483,'B. WasteTracking'!I483*'B. WasteTracking'!$H483/100),0)</f>
        <v>0</v>
      </c>
      <c r="R457" s="67">
        <f>IF(ISNUMBER('B. WasteTracking'!J483), IF('B. WasteTracking'!$J$38=Calculations!$O$6,'B. WasteTracking'!J483,'B. WasteTracking'!J483*'B. WasteTracking'!$H483/100),0)</f>
        <v>0</v>
      </c>
      <c r="S457" s="67">
        <f>IF(ISNUMBER('B. WasteTracking'!K483), 'B. WasteTracking'!K483*'B. WasteTracking'!$H483/100,0)</f>
        <v>0</v>
      </c>
      <c r="T457" s="67">
        <f>IF(ISNUMBER('B. WasteTracking'!H483), 'B. WasteTracking'!H483,0)</f>
        <v>0</v>
      </c>
      <c r="W457" s="9"/>
      <c r="X457" s="9"/>
      <c r="AX457" s="4">
        <v>445</v>
      </c>
      <c r="AY457" s="4" t="e">
        <f>IF(#REF!="", "0",#REF! *#REF!/100)</f>
        <v>#REF!</v>
      </c>
      <c r="AZ457" s="4" t="e">
        <f>IF(#REF!="", "0",#REF! *#REF!/100)</f>
        <v>#REF!</v>
      </c>
      <c r="BA457" s="4" t="e">
        <f>IF(#REF!="", "0",#REF! *#REF!/100)</f>
        <v>#REF!</v>
      </c>
      <c r="BB457" s="4" t="e">
        <f>IF(#REF!="", "0",#REF! *#REF!/100)</f>
        <v>#REF!</v>
      </c>
    </row>
    <row r="458" spans="16:54" x14ac:dyDescent="0.35">
      <c r="P458" s="14">
        <f>'B. WasteTracking'!G484</f>
        <v>0</v>
      </c>
      <c r="Q458" s="67">
        <f>IF(ISNUMBER('B. WasteTracking'!I484), IF('B. WasteTracking'!$I$38=Calculations!$O$6,'B. WasteTracking'!I484,'B. WasteTracking'!I484*'B. WasteTracking'!$H484/100),0)</f>
        <v>0</v>
      </c>
      <c r="R458" s="67">
        <f>IF(ISNUMBER('B. WasteTracking'!J484), IF('B. WasteTracking'!$J$38=Calculations!$O$6,'B. WasteTracking'!J484,'B. WasteTracking'!J484*'B. WasteTracking'!$H484/100),0)</f>
        <v>0</v>
      </c>
      <c r="S458" s="67">
        <f>IF(ISNUMBER('B. WasteTracking'!K484), 'B. WasteTracking'!K484*'B. WasteTracking'!$H484/100,0)</f>
        <v>0</v>
      </c>
      <c r="T458" s="67">
        <f>IF(ISNUMBER('B. WasteTracking'!H484), 'B. WasteTracking'!H484,0)</f>
        <v>0</v>
      </c>
      <c r="W458" s="9"/>
      <c r="X458" s="9"/>
      <c r="AX458" s="4">
        <v>446</v>
      </c>
      <c r="AY458" s="4" t="e">
        <f>IF(#REF!="", "0",#REF! *#REF!/100)</f>
        <v>#REF!</v>
      </c>
      <c r="AZ458" s="4" t="e">
        <f>IF(#REF!="", "0",#REF! *#REF!/100)</f>
        <v>#REF!</v>
      </c>
      <c r="BA458" s="4" t="e">
        <f>IF(#REF!="", "0",#REF! *#REF!/100)</f>
        <v>#REF!</v>
      </c>
      <c r="BB458" s="4" t="e">
        <f>IF(#REF!="", "0",#REF! *#REF!/100)</f>
        <v>#REF!</v>
      </c>
    </row>
    <row r="459" spans="16:54" x14ac:dyDescent="0.35">
      <c r="P459" s="14">
        <f>'B. WasteTracking'!G485</f>
        <v>0</v>
      </c>
      <c r="Q459" s="67">
        <f>IF(ISNUMBER('B. WasteTracking'!I485), IF('B. WasteTracking'!$I$38=Calculations!$O$6,'B. WasteTracking'!I485,'B. WasteTracking'!I485*'B. WasteTracking'!$H485/100),0)</f>
        <v>0</v>
      </c>
      <c r="R459" s="67">
        <f>IF(ISNUMBER('B. WasteTracking'!J485), IF('B. WasteTracking'!$J$38=Calculations!$O$6,'B. WasteTracking'!J485,'B. WasteTracking'!J485*'B. WasteTracking'!$H485/100),0)</f>
        <v>0</v>
      </c>
      <c r="S459" s="67">
        <f>IF(ISNUMBER('B. WasteTracking'!K485), 'B. WasteTracking'!K485*'B. WasteTracking'!$H485/100,0)</f>
        <v>0</v>
      </c>
      <c r="T459" s="67">
        <f>IF(ISNUMBER('B. WasteTracking'!H485), 'B. WasteTracking'!H485,0)</f>
        <v>0</v>
      </c>
      <c r="W459" s="9"/>
      <c r="X459" s="9"/>
      <c r="AX459" s="4">
        <v>447</v>
      </c>
      <c r="AY459" s="4" t="e">
        <f>IF(#REF!="", "0",#REF! *#REF!/100)</f>
        <v>#REF!</v>
      </c>
      <c r="AZ459" s="4" t="e">
        <f>IF(#REF!="", "0",#REF! *#REF!/100)</f>
        <v>#REF!</v>
      </c>
      <c r="BA459" s="4" t="e">
        <f>IF(#REF!="", "0",#REF! *#REF!/100)</f>
        <v>#REF!</v>
      </c>
      <c r="BB459" s="4" t="e">
        <f>IF(#REF!="", "0",#REF! *#REF!/100)</f>
        <v>#REF!</v>
      </c>
    </row>
    <row r="460" spans="16:54" x14ac:dyDescent="0.35">
      <c r="P460" s="14">
        <f>'B. WasteTracking'!G486</f>
        <v>0</v>
      </c>
      <c r="Q460" s="67">
        <f>IF(ISNUMBER('B. WasteTracking'!I486), IF('B. WasteTracking'!$I$38=Calculations!$O$6,'B. WasteTracking'!I486,'B. WasteTracking'!I486*'B. WasteTracking'!$H486/100),0)</f>
        <v>0</v>
      </c>
      <c r="R460" s="67">
        <f>IF(ISNUMBER('B. WasteTracking'!J486), IF('B. WasteTracking'!$J$38=Calculations!$O$6,'B. WasteTracking'!J486,'B. WasteTracking'!J486*'B. WasteTracking'!$H486/100),0)</f>
        <v>0</v>
      </c>
      <c r="S460" s="67">
        <f>IF(ISNUMBER('B. WasteTracking'!K486), 'B. WasteTracking'!K486*'B. WasteTracking'!$H486/100,0)</f>
        <v>0</v>
      </c>
      <c r="T460" s="67">
        <f>IF(ISNUMBER('B. WasteTracking'!H486), 'B. WasteTracking'!H486,0)</f>
        <v>0</v>
      </c>
      <c r="W460" s="9"/>
      <c r="X460" s="9"/>
      <c r="AX460" s="4">
        <v>448</v>
      </c>
      <c r="AY460" s="4" t="e">
        <f>IF(#REF!="", "0",#REF! *#REF!/100)</f>
        <v>#REF!</v>
      </c>
      <c r="AZ460" s="4" t="e">
        <f>IF(#REF!="", "0",#REF! *#REF!/100)</f>
        <v>#REF!</v>
      </c>
      <c r="BA460" s="4" t="e">
        <f>IF(#REF!="", "0",#REF! *#REF!/100)</f>
        <v>#REF!</v>
      </c>
      <c r="BB460" s="4" t="e">
        <f>IF(#REF!="", "0",#REF! *#REF!/100)</f>
        <v>#REF!</v>
      </c>
    </row>
    <row r="461" spans="16:54" x14ac:dyDescent="0.35">
      <c r="P461" s="14">
        <f>'B. WasteTracking'!G487</f>
        <v>0</v>
      </c>
      <c r="Q461" s="67">
        <f>IF(ISNUMBER('B. WasteTracking'!I487), IF('B. WasteTracking'!$I$38=Calculations!$O$6,'B. WasteTracking'!I487,'B. WasteTracking'!I487*'B. WasteTracking'!$H487/100),0)</f>
        <v>0</v>
      </c>
      <c r="R461" s="67">
        <f>IF(ISNUMBER('B. WasteTracking'!J487), IF('B. WasteTracking'!$J$38=Calculations!$O$6,'B. WasteTracking'!J487,'B. WasteTracking'!J487*'B. WasteTracking'!$H487/100),0)</f>
        <v>0</v>
      </c>
      <c r="S461" s="67">
        <f>IF(ISNUMBER('B. WasteTracking'!K487), 'B. WasteTracking'!K487*'B. WasteTracking'!$H487/100,0)</f>
        <v>0</v>
      </c>
      <c r="T461" s="67">
        <f>IF(ISNUMBER('B. WasteTracking'!H487), 'B. WasteTracking'!H487,0)</f>
        <v>0</v>
      </c>
      <c r="W461" s="9"/>
      <c r="X461" s="9"/>
      <c r="AX461" s="4">
        <v>449</v>
      </c>
      <c r="AY461" s="4" t="e">
        <f>IF(#REF!="", "0",#REF! *#REF!/100)</f>
        <v>#REF!</v>
      </c>
      <c r="AZ461" s="4" t="e">
        <f>IF(#REF!="", "0",#REF! *#REF!/100)</f>
        <v>#REF!</v>
      </c>
      <c r="BA461" s="4" t="e">
        <f>IF(#REF!="", "0",#REF! *#REF!/100)</f>
        <v>#REF!</v>
      </c>
      <c r="BB461" s="4" t="e">
        <f>IF(#REF!="", "0",#REF! *#REF!/100)</f>
        <v>#REF!</v>
      </c>
    </row>
    <row r="462" spans="16:54" x14ac:dyDescent="0.35">
      <c r="P462" s="14">
        <f>'B. WasteTracking'!G488</f>
        <v>0</v>
      </c>
      <c r="Q462" s="67">
        <f>IF(ISNUMBER('B. WasteTracking'!I488), IF('B. WasteTracking'!$I$38=Calculations!$O$6,'B. WasteTracking'!I488,'B. WasteTracking'!I488*'B. WasteTracking'!$H488/100),0)</f>
        <v>0</v>
      </c>
      <c r="R462" s="67">
        <f>IF(ISNUMBER('B. WasteTracking'!J488), IF('B. WasteTracking'!$J$38=Calculations!$O$6,'B. WasteTracking'!J488,'B. WasteTracking'!J488*'B. WasteTracking'!$H488/100),0)</f>
        <v>0</v>
      </c>
      <c r="S462" s="67">
        <f>IF(ISNUMBER('B. WasteTracking'!K488), 'B. WasteTracking'!K488*'B. WasteTracking'!$H488/100,0)</f>
        <v>0</v>
      </c>
      <c r="T462" s="67">
        <f>IF(ISNUMBER('B. WasteTracking'!H488), 'B. WasteTracking'!H488,0)</f>
        <v>0</v>
      </c>
      <c r="W462" s="9"/>
      <c r="X462" s="9"/>
      <c r="AX462" s="4">
        <v>450</v>
      </c>
      <c r="AY462" s="4" t="e">
        <f>IF(#REF!="", "0",#REF! *#REF!/100)</f>
        <v>#REF!</v>
      </c>
      <c r="AZ462" s="4" t="e">
        <f>IF(#REF!="", "0",#REF! *#REF!/100)</f>
        <v>#REF!</v>
      </c>
      <c r="BA462" s="4" t="e">
        <f>IF(#REF!="", "0",#REF! *#REF!/100)</f>
        <v>#REF!</v>
      </c>
      <c r="BB462" s="4" t="e">
        <f>IF(#REF!="", "0",#REF! *#REF!/100)</f>
        <v>#REF!</v>
      </c>
    </row>
    <row r="463" spans="16:54" x14ac:dyDescent="0.35">
      <c r="P463" s="14">
        <f>'B. WasteTracking'!G489</f>
        <v>0</v>
      </c>
      <c r="Q463" s="67">
        <f>IF(ISNUMBER('B. WasteTracking'!I489), IF('B. WasteTracking'!$I$38=Calculations!$O$6,'B. WasteTracking'!I489,'B. WasteTracking'!I489*'B. WasteTracking'!$H489/100),0)</f>
        <v>0</v>
      </c>
      <c r="R463" s="67">
        <f>IF(ISNUMBER('B. WasteTracking'!J489), IF('B. WasteTracking'!$J$38=Calculations!$O$6,'B. WasteTracking'!J489,'B. WasteTracking'!J489*'B. WasteTracking'!$H489/100),0)</f>
        <v>0</v>
      </c>
      <c r="S463" s="67">
        <f>IF(ISNUMBER('B. WasteTracking'!K489), 'B. WasteTracking'!K489*'B. WasteTracking'!$H489/100,0)</f>
        <v>0</v>
      </c>
      <c r="T463" s="67">
        <f>IF(ISNUMBER('B. WasteTracking'!H489), 'B. WasteTracking'!H489,0)</f>
        <v>0</v>
      </c>
      <c r="W463" s="9"/>
      <c r="X463" s="9"/>
      <c r="AX463" s="4">
        <v>451</v>
      </c>
      <c r="AY463" s="4" t="e">
        <f>IF(#REF!="", "0",#REF! *#REF!/100)</f>
        <v>#REF!</v>
      </c>
      <c r="AZ463" s="4" t="e">
        <f>IF(#REF!="", "0",#REF! *#REF!/100)</f>
        <v>#REF!</v>
      </c>
      <c r="BA463" s="4" t="e">
        <f>IF(#REF!="", "0",#REF! *#REF!/100)</f>
        <v>#REF!</v>
      </c>
      <c r="BB463" s="4" t="e">
        <f>IF(#REF!="", "0",#REF! *#REF!/100)</f>
        <v>#REF!</v>
      </c>
    </row>
    <row r="464" spans="16:54" x14ac:dyDescent="0.35">
      <c r="P464" s="14">
        <f>'B. WasteTracking'!G490</f>
        <v>0</v>
      </c>
      <c r="Q464" s="67">
        <f>IF(ISNUMBER('B. WasteTracking'!I490), IF('B. WasteTracking'!$I$38=Calculations!$O$6,'B. WasteTracking'!I490,'B. WasteTracking'!I490*'B. WasteTracking'!$H490/100),0)</f>
        <v>0</v>
      </c>
      <c r="R464" s="67">
        <f>IF(ISNUMBER('B. WasteTracking'!J490), IF('B. WasteTracking'!$J$38=Calculations!$O$6,'B. WasteTracking'!J490,'B. WasteTracking'!J490*'B. WasteTracking'!$H490/100),0)</f>
        <v>0</v>
      </c>
      <c r="S464" s="67">
        <f>IF(ISNUMBER('B. WasteTracking'!K490), 'B. WasteTracking'!K490*'B. WasteTracking'!$H490/100,0)</f>
        <v>0</v>
      </c>
      <c r="T464" s="67">
        <f>IF(ISNUMBER('B. WasteTracking'!H490), 'B. WasteTracking'!H490,0)</f>
        <v>0</v>
      </c>
      <c r="W464" s="9"/>
      <c r="X464" s="9"/>
      <c r="AX464" s="4">
        <v>452</v>
      </c>
      <c r="AY464" s="4" t="e">
        <f>IF(#REF!="", "0",#REF! *#REF!/100)</f>
        <v>#REF!</v>
      </c>
      <c r="AZ464" s="4" t="e">
        <f>IF(#REF!="", "0",#REF! *#REF!/100)</f>
        <v>#REF!</v>
      </c>
      <c r="BA464" s="4" t="e">
        <f>IF(#REF!="", "0",#REF! *#REF!/100)</f>
        <v>#REF!</v>
      </c>
      <c r="BB464" s="4" t="e">
        <f>IF(#REF!="", "0",#REF! *#REF!/100)</f>
        <v>#REF!</v>
      </c>
    </row>
    <row r="465" spans="15:54" x14ac:dyDescent="0.35">
      <c r="P465" s="14">
        <f>'B. WasteTracking'!G491</f>
        <v>0</v>
      </c>
      <c r="Q465" s="67">
        <f>IF(ISNUMBER('B. WasteTracking'!I491), IF('B. WasteTracking'!$I$38=Calculations!$O$6,'B. WasteTracking'!I491,'B. WasteTracking'!I491*'B. WasteTracking'!$H491/100),0)</f>
        <v>0</v>
      </c>
      <c r="R465" s="67">
        <f>IF(ISNUMBER('B. WasteTracking'!J491), IF('B. WasteTracking'!$J$38=Calculations!$O$6,'B. WasteTracking'!J491,'B. WasteTracking'!J491*'B. WasteTracking'!$H491/100),0)</f>
        <v>0</v>
      </c>
      <c r="S465" s="67">
        <f>IF(ISNUMBER('B. WasteTracking'!K491), 'B. WasteTracking'!K491*'B. WasteTracking'!$H491/100,0)</f>
        <v>0</v>
      </c>
      <c r="T465" s="67">
        <f>IF(ISNUMBER('B. WasteTracking'!H491), 'B. WasteTracking'!H491,0)</f>
        <v>0</v>
      </c>
      <c r="W465" s="9"/>
      <c r="X465" s="9"/>
      <c r="AX465" s="4">
        <v>453</v>
      </c>
      <c r="AY465" s="4" t="e">
        <f>IF(#REF!="", "0",#REF! *#REF!/100)</f>
        <v>#REF!</v>
      </c>
      <c r="AZ465" s="4" t="e">
        <f>IF(#REF!="", "0",#REF! *#REF!/100)</f>
        <v>#REF!</v>
      </c>
      <c r="BA465" s="4" t="e">
        <f>IF(#REF!="", "0",#REF! *#REF!/100)</f>
        <v>#REF!</v>
      </c>
      <c r="BB465" s="4" t="e">
        <f>IF(#REF!="", "0",#REF! *#REF!/100)</f>
        <v>#REF!</v>
      </c>
    </row>
    <row r="466" spans="15:54" x14ac:dyDescent="0.35">
      <c r="P466" s="14">
        <f>'B. WasteTracking'!G492</f>
        <v>0</v>
      </c>
      <c r="Q466" s="67">
        <f>IF(ISNUMBER('B. WasteTracking'!I492), IF('B. WasteTracking'!$I$38=Calculations!$O$6,'B. WasteTracking'!I492,'B. WasteTracking'!I492*'B. WasteTracking'!$H492/100),0)</f>
        <v>0</v>
      </c>
      <c r="R466" s="67">
        <f>IF(ISNUMBER('B. WasteTracking'!J492), IF('B. WasteTracking'!$J$38=Calculations!$O$6,'B. WasteTracking'!J492,'B. WasteTracking'!J492*'B. WasteTracking'!$H492/100),0)</f>
        <v>0</v>
      </c>
      <c r="S466" s="67">
        <f>IF(ISNUMBER('B. WasteTracking'!K492), 'B. WasteTracking'!K492*'B. WasteTracking'!$H492/100,0)</f>
        <v>0</v>
      </c>
      <c r="T466" s="67">
        <f>IF(ISNUMBER('B. WasteTracking'!H492), 'B. WasteTracking'!H492,0)</f>
        <v>0</v>
      </c>
      <c r="W466" s="9"/>
      <c r="X466" s="9"/>
      <c r="AX466" s="4">
        <v>454</v>
      </c>
      <c r="AY466" s="4" t="e">
        <f>IF(#REF!="", "0",#REF! *#REF!/100)</f>
        <v>#REF!</v>
      </c>
      <c r="AZ466" s="4" t="e">
        <f>IF(#REF!="", "0",#REF! *#REF!/100)</f>
        <v>#REF!</v>
      </c>
      <c r="BA466" s="4" t="e">
        <f>IF(#REF!="", "0",#REF! *#REF!/100)</f>
        <v>#REF!</v>
      </c>
      <c r="BB466" s="4" t="e">
        <f>IF(#REF!="", "0",#REF! *#REF!/100)</f>
        <v>#REF!</v>
      </c>
    </row>
    <row r="467" spans="15:54" x14ac:dyDescent="0.35">
      <c r="P467" s="14">
        <f>'B. WasteTracking'!G493</f>
        <v>0</v>
      </c>
      <c r="Q467" s="67">
        <f>IF(ISNUMBER('B. WasteTracking'!I493), IF('B. WasteTracking'!$I$38=Calculations!$O$6,'B. WasteTracking'!I493,'B. WasteTracking'!I493*'B. WasteTracking'!$H493/100),0)</f>
        <v>0</v>
      </c>
      <c r="R467" s="67">
        <f>IF(ISNUMBER('B. WasteTracking'!J493), IF('B. WasteTracking'!$J$38=Calculations!$O$6,'B. WasteTracking'!J493,'B. WasteTracking'!J493*'B. WasteTracking'!$H493/100),0)</f>
        <v>0</v>
      </c>
      <c r="S467" s="67">
        <f>IF(ISNUMBER('B. WasteTracking'!K493), 'B. WasteTracking'!K493*'B. WasteTracking'!$H493/100,0)</f>
        <v>0</v>
      </c>
      <c r="T467" s="67">
        <f>IF(ISNUMBER('B. WasteTracking'!H493), 'B. WasteTracking'!H493,0)</f>
        <v>0</v>
      </c>
      <c r="W467" s="9"/>
      <c r="X467" s="9"/>
      <c r="AX467" s="4">
        <v>455</v>
      </c>
      <c r="AY467" s="4" t="e">
        <f>IF(#REF!="", "0",#REF! *#REF!/100)</f>
        <v>#REF!</v>
      </c>
      <c r="AZ467" s="4" t="e">
        <f>IF(#REF!="", "0",#REF! *#REF!/100)</f>
        <v>#REF!</v>
      </c>
      <c r="BA467" s="4" t="e">
        <f>IF(#REF!="", "0",#REF! *#REF!/100)</f>
        <v>#REF!</v>
      </c>
      <c r="BB467" s="4" t="e">
        <f>IF(#REF!="", "0",#REF! *#REF!/100)</f>
        <v>#REF!</v>
      </c>
    </row>
    <row r="468" spans="15:54" x14ac:dyDescent="0.35">
      <c r="P468" s="14">
        <f>'B. WasteTracking'!G494</f>
        <v>0</v>
      </c>
      <c r="Q468" s="67">
        <f>IF(ISNUMBER('B. WasteTracking'!I494), IF('B. WasteTracking'!$I$38=Calculations!$O$6,'B. WasteTracking'!I494,'B. WasteTracking'!I494*'B. WasteTracking'!$H494/100),0)</f>
        <v>0</v>
      </c>
      <c r="R468" s="67">
        <f>IF(ISNUMBER('B. WasteTracking'!J494), IF('B. WasteTracking'!$J$38=Calculations!$O$6,'B. WasteTracking'!J494,'B. WasteTracking'!J494*'B. WasteTracking'!$H494/100),0)</f>
        <v>0</v>
      </c>
      <c r="S468" s="67">
        <f>IF(ISNUMBER('B. WasteTracking'!K494), 'B. WasteTracking'!K494*'B. WasteTracking'!$H494/100,0)</f>
        <v>0</v>
      </c>
      <c r="T468" s="67">
        <f>IF(ISNUMBER('B. WasteTracking'!H494), 'B. WasteTracking'!H494,0)</f>
        <v>0</v>
      </c>
      <c r="W468" s="9"/>
      <c r="X468" s="9"/>
      <c r="AX468" s="4">
        <v>456</v>
      </c>
      <c r="AY468" s="4" t="e">
        <f>IF(#REF!="", "0",#REF! *#REF!/100)</f>
        <v>#REF!</v>
      </c>
      <c r="AZ468" s="4" t="e">
        <f>IF(#REF!="", "0",#REF! *#REF!/100)</f>
        <v>#REF!</v>
      </c>
      <c r="BA468" s="4" t="e">
        <f>IF(#REF!="", "0",#REF! *#REF!/100)</f>
        <v>#REF!</v>
      </c>
      <c r="BB468" s="4" t="e">
        <f>IF(#REF!="", "0",#REF! *#REF!/100)</f>
        <v>#REF!</v>
      </c>
    </row>
    <row r="469" spans="15:54" x14ac:dyDescent="0.35">
      <c r="P469" s="14">
        <f>'B. WasteTracking'!G495</f>
        <v>0</v>
      </c>
      <c r="Q469" s="67">
        <f>IF(ISNUMBER('B. WasteTracking'!I495), IF('B. WasteTracking'!$I$38=Calculations!$O$6,'B. WasteTracking'!I495,'B. WasteTracking'!I495*'B. WasteTracking'!$H495/100),0)</f>
        <v>0</v>
      </c>
      <c r="R469" s="67">
        <f>IF(ISNUMBER('B. WasteTracking'!J495), IF('B. WasteTracking'!$J$38=Calculations!$O$6,'B. WasteTracking'!J495,'B. WasteTracking'!J495*'B. WasteTracking'!$H495/100),0)</f>
        <v>0</v>
      </c>
      <c r="S469" s="67">
        <f>IF(ISNUMBER('B. WasteTracking'!K495), 'B. WasteTracking'!K495*'B. WasteTracking'!$H495/100,0)</f>
        <v>0</v>
      </c>
      <c r="T469" s="67">
        <f>IF(ISNUMBER('B. WasteTracking'!H495), 'B. WasteTracking'!H495,0)</f>
        <v>0</v>
      </c>
      <c r="W469" s="9"/>
      <c r="X469" s="9"/>
      <c r="AX469" s="4">
        <v>457</v>
      </c>
      <c r="AY469" s="4" t="e">
        <f>IF(#REF!="", "0",#REF! *#REF!/100)</f>
        <v>#REF!</v>
      </c>
      <c r="AZ469" s="4" t="e">
        <f>IF(#REF!="", "0",#REF! *#REF!/100)</f>
        <v>#REF!</v>
      </c>
      <c r="BA469" s="4" t="e">
        <f>IF(#REF!="", "0",#REF! *#REF!/100)</f>
        <v>#REF!</v>
      </c>
      <c r="BB469" s="4" t="e">
        <f>IF(#REF!="", "0",#REF! *#REF!/100)</f>
        <v>#REF!</v>
      </c>
    </row>
    <row r="470" spans="15:54" x14ac:dyDescent="0.35">
      <c r="P470" s="14">
        <f>'B. WasteTracking'!G496</f>
        <v>0</v>
      </c>
      <c r="Q470" s="67">
        <f>IF(ISNUMBER('B. WasteTracking'!I496), IF('B. WasteTracking'!$I$38=Calculations!$O$6,'B. WasteTracking'!I496,'B. WasteTracking'!I496*'B. WasteTracking'!$H496/100),0)</f>
        <v>0</v>
      </c>
      <c r="R470" s="67">
        <f>IF(ISNUMBER('B. WasteTracking'!J496), IF('B. WasteTracking'!$J$38=Calculations!$O$6,'B. WasteTracking'!J496,'B. WasteTracking'!J496*'B. WasteTracking'!$H496/100),0)</f>
        <v>0</v>
      </c>
      <c r="S470" s="67">
        <f>IF(ISNUMBER('B. WasteTracking'!K496), 'B. WasteTracking'!K496*'B. WasteTracking'!$H496/100,0)</f>
        <v>0</v>
      </c>
      <c r="T470" s="67">
        <f>IF(ISNUMBER('B. WasteTracking'!H496), 'B. WasteTracking'!H496,0)</f>
        <v>0</v>
      </c>
      <c r="W470" s="9"/>
      <c r="X470" s="9"/>
      <c r="AX470" s="4">
        <v>458</v>
      </c>
      <c r="AY470" s="4" t="e">
        <f>IF(#REF!="", "0",#REF! *#REF!/100)</f>
        <v>#REF!</v>
      </c>
      <c r="AZ470" s="4" t="e">
        <f>IF(#REF!="", "0",#REF! *#REF!/100)</f>
        <v>#REF!</v>
      </c>
      <c r="BA470" s="4" t="e">
        <f>IF(#REF!="", "0",#REF! *#REF!/100)</f>
        <v>#REF!</v>
      </c>
      <c r="BB470" s="4" t="e">
        <f>IF(#REF!="", "0",#REF! *#REF!/100)</f>
        <v>#REF!</v>
      </c>
    </row>
    <row r="471" spans="15:54" x14ac:dyDescent="0.35">
      <c r="O471" s="4"/>
      <c r="P471" s="14">
        <f>'B. WasteTracking'!G497</f>
        <v>0</v>
      </c>
      <c r="Q471" s="67">
        <f>IF(ISNUMBER('B. WasteTracking'!I497), IF('B. WasteTracking'!$I$38=Calculations!$O$6,'B. WasteTracking'!I497,'B. WasteTracking'!I497*'B. WasteTracking'!$H497/100),0)</f>
        <v>0</v>
      </c>
      <c r="R471" s="67">
        <f>IF(ISNUMBER('B. WasteTracking'!J497), IF('B. WasteTracking'!$J$38=Calculations!$O$6,'B. WasteTracking'!J497,'B. WasteTracking'!J497*'B. WasteTracking'!$H497/100),0)</f>
        <v>0</v>
      </c>
      <c r="S471" s="67">
        <f>IF(ISNUMBER('B. WasteTracking'!K497), 'B. WasteTracking'!K497*'B. WasteTracking'!$H497/100,0)</f>
        <v>0</v>
      </c>
      <c r="T471" s="67">
        <f>IF(ISNUMBER('B. WasteTracking'!H497), 'B. WasteTracking'!H497,0)</f>
        <v>0</v>
      </c>
      <c r="W471" s="9"/>
      <c r="X471" s="9"/>
      <c r="AX471" s="4">
        <v>459</v>
      </c>
      <c r="AY471" s="4" t="e">
        <f>IF(#REF!="", "0",#REF! *#REF!/100)</f>
        <v>#REF!</v>
      </c>
      <c r="AZ471" s="4" t="e">
        <f>IF(#REF!="", "0",#REF! *#REF!/100)</f>
        <v>#REF!</v>
      </c>
      <c r="BA471" s="4" t="e">
        <f>IF(#REF!="", "0",#REF! *#REF!/100)</f>
        <v>#REF!</v>
      </c>
      <c r="BB471" s="4" t="e">
        <f>IF(#REF!="", "0",#REF! *#REF!/100)</f>
        <v>#REF!</v>
      </c>
    </row>
    <row r="472" spans="15:54" x14ac:dyDescent="0.35">
      <c r="O472" s="4"/>
      <c r="P472" s="14" t="str">
        <f>'B. WasteTracking'!G498</f>
        <v>Type of  Materials</v>
      </c>
      <c r="Q472" s="67">
        <f>IF(ISNUMBER('B. WasteTracking'!I498), IF('B. WasteTracking'!$I$38=Calculations!$O$6,'B. WasteTracking'!I498,'B. WasteTracking'!I498*'B. WasteTracking'!$H498/100),0)</f>
        <v>0</v>
      </c>
      <c r="R472" s="67">
        <f>IF(ISNUMBER('B. WasteTracking'!J498), IF('B. WasteTracking'!$J$38=Calculations!$O$6,'B. WasteTracking'!J498,'B. WasteTracking'!J498*'B. WasteTracking'!$H498/100),0)</f>
        <v>0</v>
      </c>
      <c r="S472" s="67">
        <f>IF(ISNUMBER('B. WasteTracking'!K498), 'B. WasteTracking'!K498*'B. WasteTracking'!$H498/100,0)</f>
        <v>0</v>
      </c>
      <c r="T472" s="67">
        <f>IF(ISNUMBER('B. WasteTracking'!H498), 'B. WasteTracking'!H498,0)</f>
        <v>0</v>
      </c>
      <c r="W472" s="9"/>
      <c r="X472" s="9"/>
      <c r="AX472" s="4">
        <v>460</v>
      </c>
      <c r="AY472" s="4" t="e">
        <f>IF(#REF!="", "0",#REF! *#REF!/100)</f>
        <v>#REF!</v>
      </c>
      <c r="AZ472" s="4" t="e">
        <f>IF(#REF!="", "0",#REF! *#REF!/100)</f>
        <v>#REF!</v>
      </c>
      <c r="BA472" s="4" t="e">
        <f>IF(#REF!="", "0",#REF! *#REF!/100)</f>
        <v>#REF!</v>
      </c>
      <c r="BB472" s="4" t="e">
        <f>IF(#REF!="", "0",#REF! *#REF!/100)</f>
        <v>#REF!</v>
      </c>
    </row>
    <row r="473" spans="15:54" x14ac:dyDescent="0.35">
      <c r="O473" s="4"/>
      <c r="P473" s="14">
        <f>'B. WasteTracking'!G499</f>
        <v>0</v>
      </c>
      <c r="Q473" s="67">
        <f>IF(ISNUMBER('B. WasteTracking'!I499), IF('B. WasteTracking'!$I$38=Calculations!$O$6,'B. WasteTracking'!I499,'B. WasteTracking'!I499*'B. WasteTracking'!$H499/100),0)</f>
        <v>0</v>
      </c>
      <c r="R473" s="67">
        <f>IF(ISNUMBER('B. WasteTracking'!J499), IF('B. WasteTracking'!$J$38=Calculations!$O$6,'B. WasteTracking'!J499,'B. WasteTracking'!J499*'B. WasteTracking'!$H499/100),0)</f>
        <v>0</v>
      </c>
      <c r="S473" s="67">
        <f>IF(ISNUMBER('B. WasteTracking'!K499), 'B. WasteTracking'!K499*'B. WasteTracking'!$H499/100,0)</f>
        <v>0</v>
      </c>
      <c r="T473" s="67">
        <f>IF(ISNUMBER('B. WasteTracking'!H499), 'B. WasteTracking'!H499,0)</f>
        <v>0</v>
      </c>
      <c r="W473" s="9"/>
      <c r="X473" s="9"/>
      <c r="AX473" s="4">
        <v>461</v>
      </c>
      <c r="AY473" s="4" t="e">
        <f>IF(#REF!="", "0",#REF! *#REF!/100)</f>
        <v>#REF!</v>
      </c>
      <c r="AZ473" s="4" t="e">
        <f>IF(#REF!="", "0",#REF! *#REF!/100)</f>
        <v>#REF!</v>
      </c>
      <c r="BA473" s="4" t="e">
        <f>IF(#REF!="", "0",#REF! *#REF!/100)</f>
        <v>#REF!</v>
      </c>
      <c r="BB473" s="4" t="e">
        <f>IF(#REF!="", "0",#REF! *#REF!/100)</f>
        <v>#REF!</v>
      </c>
    </row>
    <row r="474" spans="15:54" x14ac:dyDescent="0.35">
      <c r="O474" s="4"/>
      <c r="P474" s="14" t="str">
        <f>'B. WasteTracking'!G500</f>
        <v>(Select from drop down list)</v>
      </c>
      <c r="Q474" s="67">
        <f>IF(ISNUMBER('B. WasteTracking'!I500), IF('B. WasteTracking'!$I$38=Calculations!$O$6,'B. WasteTracking'!I500,'B. WasteTracking'!I500*'B. WasteTracking'!$H500/100),0)</f>
        <v>0</v>
      </c>
      <c r="R474" s="67">
        <f>IF(ISNUMBER('B. WasteTracking'!J500), IF('B. WasteTracking'!$J$38=Calculations!$O$6,'B. WasteTracking'!J500,'B. WasteTracking'!J500*'B. WasteTracking'!$H500/100),0)</f>
        <v>0</v>
      </c>
      <c r="S474" s="67">
        <f>IF(ISNUMBER('B. WasteTracking'!K500), 'B. WasteTracking'!K500*'B. WasteTracking'!$H500/100,0)</f>
        <v>0</v>
      </c>
      <c r="T474" s="67">
        <f>IF(ISNUMBER('B. WasteTracking'!H500), 'B. WasteTracking'!H500,0)</f>
        <v>0</v>
      </c>
      <c r="W474" s="9"/>
      <c r="X474" s="9"/>
      <c r="AX474" s="4">
        <v>462</v>
      </c>
      <c r="AY474" s="4" t="e">
        <f>IF(#REF!="", "0",#REF! *#REF!/100)</f>
        <v>#REF!</v>
      </c>
      <c r="AZ474" s="4" t="e">
        <f>IF(#REF!="", "0",#REF! *#REF!/100)</f>
        <v>#REF!</v>
      </c>
      <c r="BA474" s="4" t="e">
        <f>IF(#REF!="", "0",#REF! *#REF!/100)</f>
        <v>#REF!</v>
      </c>
      <c r="BB474" s="4" t="e">
        <f>IF(#REF!="", "0",#REF! *#REF!/100)</f>
        <v>#REF!</v>
      </c>
    </row>
    <row r="475" spans="15:54" x14ac:dyDescent="0.35">
      <c r="P475" s="14">
        <f>'B. WasteTracking'!G501</f>
        <v>0</v>
      </c>
      <c r="Q475" s="67">
        <f>IF(ISNUMBER('B. WasteTracking'!I501), IF('B. WasteTracking'!$I$38=Calculations!$O$6,'B. WasteTracking'!I501,'B. WasteTracking'!I501*'B. WasteTracking'!$H501/100),0)</f>
        <v>0</v>
      </c>
      <c r="R475" s="67">
        <f>IF(ISNUMBER('B. WasteTracking'!J501), IF('B. WasteTracking'!$J$38=Calculations!$O$6,'B. WasteTracking'!J501,'B. WasteTracking'!J501*'B. WasteTracking'!$H501/100),0)</f>
        <v>0</v>
      </c>
      <c r="S475" s="67">
        <f>IF(ISNUMBER('B. WasteTracking'!K501), 'B. WasteTracking'!K501*'B. WasteTracking'!$H501/100,0)</f>
        <v>0</v>
      </c>
      <c r="T475" s="67">
        <f>IF(ISNUMBER('B. WasteTracking'!H501), 'B. WasteTracking'!H501,0)</f>
        <v>0</v>
      </c>
      <c r="W475" s="9"/>
      <c r="X475" s="9"/>
      <c r="AX475" s="4">
        <v>463</v>
      </c>
      <c r="AY475" s="4" t="e">
        <f>IF(#REF!="", "0",#REF! *#REF!/100)</f>
        <v>#REF!</v>
      </c>
      <c r="AZ475" s="4" t="e">
        <f>IF(#REF!="", "0",#REF! *#REF!/100)</f>
        <v>#REF!</v>
      </c>
      <c r="BA475" s="4" t="e">
        <f>IF(#REF!="", "0",#REF! *#REF!/100)</f>
        <v>#REF!</v>
      </c>
      <c r="BB475" s="4" t="e">
        <f>IF(#REF!="", "0",#REF! *#REF!/100)</f>
        <v>#REF!</v>
      </c>
    </row>
    <row r="476" spans="15:54" x14ac:dyDescent="0.35">
      <c r="P476" s="14">
        <f>'B. WasteTracking'!G502</f>
        <v>0</v>
      </c>
      <c r="Q476" s="67">
        <f>IF(ISNUMBER('B. WasteTracking'!I502), IF('B. WasteTracking'!$I$38=Calculations!$O$6,'B. WasteTracking'!I502,'B. WasteTracking'!I502*'B. WasteTracking'!$H502/100),0)</f>
        <v>0</v>
      </c>
      <c r="R476" s="67">
        <f>IF(ISNUMBER('B. WasteTracking'!J502), IF('B. WasteTracking'!$J$38=Calculations!$O$6,'B. WasteTracking'!J502,'B. WasteTracking'!J502*'B. WasteTracking'!$H502/100),0)</f>
        <v>0</v>
      </c>
      <c r="S476" s="67">
        <f>IF(ISNUMBER('B. WasteTracking'!K502), 'B. WasteTracking'!K502*'B. WasteTracking'!$H502/100,0)</f>
        <v>0</v>
      </c>
      <c r="T476" s="67">
        <f>IF(ISNUMBER('B. WasteTracking'!H502), 'B. WasteTracking'!H502,0)</f>
        <v>0</v>
      </c>
      <c r="W476" s="9"/>
      <c r="X476" s="9"/>
      <c r="AX476" s="4">
        <v>464</v>
      </c>
      <c r="AY476" s="4" t="e">
        <f>IF(#REF!="", "0",#REF! *#REF!/100)</f>
        <v>#REF!</v>
      </c>
      <c r="AZ476" s="4" t="e">
        <f>IF(#REF!="", "0",#REF! *#REF!/100)</f>
        <v>#REF!</v>
      </c>
      <c r="BA476" s="4" t="e">
        <f>IF(#REF!="", "0",#REF! *#REF!/100)</f>
        <v>#REF!</v>
      </c>
      <c r="BB476" s="4" t="e">
        <f>IF(#REF!="", "0",#REF! *#REF!/100)</f>
        <v>#REF!</v>
      </c>
    </row>
    <row r="477" spans="15:54" x14ac:dyDescent="0.35">
      <c r="P477" s="14">
        <f>'B. WasteTracking'!G503</f>
        <v>0</v>
      </c>
      <c r="Q477" s="67">
        <f>IF(ISNUMBER('B. WasteTracking'!I503), IF('B. WasteTracking'!$I$38=Calculations!$O$6,'B. WasteTracking'!I503,'B. WasteTracking'!I503*'B. WasteTracking'!$H503/100),0)</f>
        <v>0</v>
      </c>
      <c r="R477" s="67">
        <f>IF(ISNUMBER('B. WasteTracking'!J503), IF('B. WasteTracking'!$J$38=Calculations!$O$6,'B. WasteTracking'!J503,'B. WasteTracking'!J503*'B. WasteTracking'!$H503/100),0)</f>
        <v>0</v>
      </c>
      <c r="S477" s="67">
        <f>IF(ISNUMBER('B. WasteTracking'!K503), 'B. WasteTracking'!K503*'B. WasteTracking'!$H503/100,0)</f>
        <v>0</v>
      </c>
      <c r="T477" s="67">
        <f>IF(ISNUMBER('B. WasteTracking'!H503), 'B. WasteTracking'!H503,0)</f>
        <v>0</v>
      </c>
      <c r="W477" s="9"/>
      <c r="X477" s="9"/>
      <c r="AX477" s="4">
        <v>465</v>
      </c>
      <c r="AY477" s="4" t="e">
        <f>IF(#REF!="", "0",#REF! *#REF!/100)</f>
        <v>#REF!</v>
      </c>
      <c r="AZ477" s="4" t="e">
        <f>IF(#REF!="", "0",#REF! *#REF!/100)</f>
        <v>#REF!</v>
      </c>
      <c r="BA477" s="4" t="e">
        <f>IF(#REF!="", "0",#REF! *#REF!/100)</f>
        <v>#REF!</v>
      </c>
      <c r="BB477" s="4" t="e">
        <f>IF(#REF!="", "0",#REF! *#REF!/100)</f>
        <v>#REF!</v>
      </c>
    </row>
    <row r="478" spans="15:54" x14ac:dyDescent="0.35">
      <c r="P478" s="14">
        <f>'B. WasteTracking'!G504</f>
        <v>0</v>
      </c>
      <c r="Q478" s="67">
        <f>IF(ISNUMBER('B. WasteTracking'!I504), IF('B. WasteTracking'!$I$38=Calculations!$O$6,'B. WasteTracking'!I504,'B. WasteTracking'!I504*'B. WasteTracking'!$H504/100),0)</f>
        <v>0</v>
      </c>
      <c r="R478" s="67">
        <f>IF(ISNUMBER('B. WasteTracking'!J504), IF('B. WasteTracking'!$J$38=Calculations!$O$6,'B. WasteTracking'!J504,'B. WasteTracking'!J504*'B. WasteTracking'!$H504/100),0)</f>
        <v>0</v>
      </c>
      <c r="S478" s="67">
        <f>IF(ISNUMBER('B. WasteTracking'!K504), 'B. WasteTracking'!K504*'B. WasteTracking'!$H504/100,0)</f>
        <v>0</v>
      </c>
      <c r="T478" s="67">
        <f>IF(ISNUMBER('B. WasteTracking'!H504), 'B. WasteTracking'!H504,0)</f>
        <v>0</v>
      </c>
      <c r="W478" s="9"/>
      <c r="X478" s="9"/>
      <c r="AX478" s="4">
        <v>466</v>
      </c>
      <c r="AY478" s="4" t="e">
        <f>IF(#REF!="", "0",#REF! *#REF!/100)</f>
        <v>#REF!</v>
      </c>
      <c r="AZ478" s="4" t="e">
        <f>IF(#REF!="", "0",#REF! *#REF!/100)</f>
        <v>#REF!</v>
      </c>
      <c r="BA478" s="4" t="e">
        <f>IF(#REF!="", "0",#REF! *#REF!/100)</f>
        <v>#REF!</v>
      </c>
      <c r="BB478" s="4" t="e">
        <f>IF(#REF!="", "0",#REF! *#REF!/100)</f>
        <v>#REF!</v>
      </c>
    </row>
    <row r="479" spans="15:54" x14ac:dyDescent="0.35">
      <c r="P479" s="14">
        <f>'B. WasteTracking'!G505</f>
        <v>0</v>
      </c>
      <c r="Q479" s="67">
        <f>IF(ISNUMBER('B. WasteTracking'!I505), IF('B. WasteTracking'!$I$38=Calculations!$O$6,'B. WasteTracking'!I505,'B. WasteTracking'!I505*'B. WasteTracking'!$H505/100),0)</f>
        <v>0</v>
      </c>
      <c r="R479" s="67">
        <f>IF(ISNUMBER('B. WasteTracking'!J505), IF('B. WasteTracking'!$J$38=Calculations!$O$6,'B. WasteTracking'!J505,'B. WasteTracking'!J505*'B. WasteTracking'!$H505/100),0)</f>
        <v>0</v>
      </c>
      <c r="S479" s="67">
        <f>IF(ISNUMBER('B. WasteTracking'!K505), 'B. WasteTracking'!K505*'B. WasteTracking'!$H505/100,0)</f>
        <v>0</v>
      </c>
      <c r="T479" s="67">
        <f>IF(ISNUMBER('B. WasteTracking'!H505), 'B. WasteTracking'!H505,0)</f>
        <v>0</v>
      </c>
      <c r="W479" s="9"/>
      <c r="X479" s="9"/>
      <c r="AX479" s="4">
        <v>467</v>
      </c>
      <c r="AY479" s="4" t="e">
        <f>IF(#REF!="", "0",#REF! *#REF!/100)</f>
        <v>#REF!</v>
      </c>
      <c r="AZ479" s="4" t="e">
        <f>IF(#REF!="", "0",#REF! *#REF!/100)</f>
        <v>#REF!</v>
      </c>
      <c r="BA479" s="4" t="e">
        <f>IF(#REF!="", "0",#REF! *#REF!/100)</f>
        <v>#REF!</v>
      </c>
      <c r="BB479" s="4" t="e">
        <f>IF(#REF!="", "0",#REF! *#REF!/100)</f>
        <v>#REF!</v>
      </c>
    </row>
    <row r="480" spans="15:54" x14ac:dyDescent="0.35">
      <c r="P480" s="14">
        <f>'B. WasteTracking'!G506</f>
        <v>0</v>
      </c>
      <c r="Q480" s="67">
        <f>IF(ISNUMBER('B. WasteTracking'!I506), IF('B. WasteTracking'!$I$38=Calculations!$O$6,'B. WasteTracking'!I506,'B. WasteTracking'!I506*'B. WasteTracking'!$H506/100),0)</f>
        <v>0</v>
      </c>
      <c r="R480" s="67">
        <f>IF(ISNUMBER('B. WasteTracking'!J506), IF('B. WasteTracking'!$J$38=Calculations!$O$6,'B. WasteTracking'!J506,'B. WasteTracking'!J506*'B. WasteTracking'!$H506/100),0)</f>
        <v>0</v>
      </c>
      <c r="S480" s="67">
        <f>IF(ISNUMBER('B. WasteTracking'!K506), 'B. WasteTracking'!K506*'B. WasteTracking'!$H506/100,0)</f>
        <v>0</v>
      </c>
      <c r="T480" s="67">
        <f>IF(ISNUMBER('B. WasteTracking'!H506), 'B. WasteTracking'!H506,0)</f>
        <v>0</v>
      </c>
      <c r="W480" s="9"/>
      <c r="X480" s="9"/>
      <c r="AX480" s="4">
        <v>468</v>
      </c>
      <c r="AY480" s="4" t="e">
        <f>IF(#REF!="", "0",#REF! *#REF!/100)</f>
        <v>#REF!</v>
      </c>
      <c r="AZ480" s="4" t="e">
        <f>IF(#REF!="", "0",#REF! *#REF!/100)</f>
        <v>#REF!</v>
      </c>
      <c r="BA480" s="4" t="e">
        <f>IF(#REF!="", "0",#REF! *#REF!/100)</f>
        <v>#REF!</v>
      </c>
      <c r="BB480" s="4" t="e">
        <f>IF(#REF!="", "0",#REF! *#REF!/100)</f>
        <v>#REF!</v>
      </c>
    </row>
    <row r="481" spans="16:54" x14ac:dyDescent="0.35">
      <c r="P481" s="14">
        <f>'B. WasteTracking'!G507</f>
        <v>0</v>
      </c>
      <c r="Q481" s="67">
        <f>IF(ISNUMBER('B. WasteTracking'!I507), IF('B. WasteTracking'!$I$38=Calculations!$O$6,'B. WasteTracking'!I507,'B. WasteTracking'!I507*'B. WasteTracking'!$H507/100),0)</f>
        <v>0</v>
      </c>
      <c r="R481" s="67">
        <f>IF(ISNUMBER('B. WasteTracking'!J507), IF('B. WasteTracking'!$J$38=Calculations!$O$6,'B. WasteTracking'!J507,'B. WasteTracking'!J507*'B. WasteTracking'!$H507/100),0)</f>
        <v>0</v>
      </c>
      <c r="S481" s="67">
        <f>IF(ISNUMBER('B. WasteTracking'!K507), 'B. WasteTracking'!K507*'B. WasteTracking'!$H507/100,0)</f>
        <v>0</v>
      </c>
      <c r="T481" s="67">
        <f>IF(ISNUMBER('B. WasteTracking'!H507), 'B. WasteTracking'!H507,0)</f>
        <v>0</v>
      </c>
      <c r="W481" s="9"/>
      <c r="X481" s="9"/>
      <c r="AX481" s="4">
        <v>469</v>
      </c>
      <c r="AY481" s="4" t="e">
        <f>IF(#REF!="", "0",#REF! *#REF!/100)</f>
        <v>#REF!</v>
      </c>
      <c r="AZ481" s="4" t="e">
        <f>IF(#REF!="", "0",#REF! *#REF!/100)</f>
        <v>#REF!</v>
      </c>
      <c r="BA481" s="4" t="e">
        <f>IF(#REF!="", "0",#REF! *#REF!/100)</f>
        <v>#REF!</v>
      </c>
      <c r="BB481" s="4" t="e">
        <f>IF(#REF!="", "0",#REF! *#REF!/100)</f>
        <v>#REF!</v>
      </c>
    </row>
    <row r="482" spans="16:54" x14ac:dyDescent="0.35">
      <c r="P482" s="14">
        <f>'B. WasteTracking'!G508</f>
        <v>0</v>
      </c>
      <c r="Q482" s="67">
        <f>IF(ISNUMBER('B. WasteTracking'!I508), IF('B. WasteTracking'!$I$38=Calculations!$O$6,'B. WasteTracking'!I508,'B. WasteTracking'!I508*'B. WasteTracking'!$H508/100),0)</f>
        <v>0</v>
      </c>
      <c r="R482" s="67">
        <f>IF(ISNUMBER('B. WasteTracking'!J508), IF('B. WasteTracking'!$J$38=Calculations!$O$6,'B. WasteTracking'!J508,'B. WasteTracking'!J508*'B. WasteTracking'!$H508/100),0)</f>
        <v>0</v>
      </c>
      <c r="S482" s="67">
        <f>IF(ISNUMBER('B. WasteTracking'!K508), 'B. WasteTracking'!K508*'B. WasteTracking'!$H508/100,0)</f>
        <v>0</v>
      </c>
      <c r="T482" s="67">
        <f>IF(ISNUMBER('B. WasteTracking'!H508), 'B. WasteTracking'!H508,0)</f>
        <v>0</v>
      </c>
      <c r="W482" s="9"/>
      <c r="X482" s="9"/>
      <c r="AX482" s="4">
        <v>470</v>
      </c>
      <c r="AY482" s="4" t="e">
        <f>IF(#REF!="", "0",#REF! *#REF!/100)</f>
        <v>#REF!</v>
      </c>
      <c r="AZ482" s="4" t="e">
        <f>IF(#REF!="", "0",#REF! *#REF!/100)</f>
        <v>#REF!</v>
      </c>
      <c r="BA482" s="4" t="e">
        <f>IF(#REF!="", "0",#REF! *#REF!/100)</f>
        <v>#REF!</v>
      </c>
      <c r="BB482" s="4" t="e">
        <f>IF(#REF!="", "0",#REF! *#REF!/100)</f>
        <v>#REF!</v>
      </c>
    </row>
    <row r="483" spans="16:54" x14ac:dyDescent="0.35">
      <c r="P483" s="14">
        <f>'B. WasteTracking'!G509</f>
        <v>0</v>
      </c>
      <c r="Q483" s="67">
        <f>IF(ISNUMBER('B. WasteTracking'!I509), IF('B. WasteTracking'!$I$38=Calculations!$O$6,'B. WasteTracking'!I509,'B. WasteTracking'!I509*'B. WasteTracking'!$H509/100),0)</f>
        <v>0</v>
      </c>
      <c r="R483" s="67">
        <f>IF(ISNUMBER('B. WasteTracking'!J509), IF('B. WasteTracking'!$J$38=Calculations!$O$6,'B. WasteTracking'!J509,'B. WasteTracking'!J509*'B. WasteTracking'!$H509/100),0)</f>
        <v>0</v>
      </c>
      <c r="S483" s="67">
        <f>IF(ISNUMBER('B. WasteTracking'!K509), 'B. WasteTracking'!K509*'B. WasteTracking'!$H509/100,0)</f>
        <v>0</v>
      </c>
      <c r="T483" s="67">
        <f>IF(ISNUMBER('B. WasteTracking'!H509), 'B. WasteTracking'!H509,0)</f>
        <v>0</v>
      </c>
      <c r="W483" s="9"/>
      <c r="X483" s="9"/>
      <c r="AX483" s="4">
        <v>471</v>
      </c>
      <c r="AY483" s="4" t="e">
        <f>IF(#REF!="", "0",#REF! *#REF!/100)</f>
        <v>#REF!</v>
      </c>
      <c r="AZ483" s="4" t="e">
        <f>IF(#REF!="", "0",#REF! *#REF!/100)</f>
        <v>#REF!</v>
      </c>
      <c r="BA483" s="4" t="e">
        <f>IF(#REF!="", "0",#REF! *#REF!/100)</f>
        <v>#REF!</v>
      </c>
      <c r="BB483" s="4" t="e">
        <f>IF(#REF!="", "0",#REF! *#REF!/100)</f>
        <v>#REF!</v>
      </c>
    </row>
    <row r="484" spans="16:54" x14ac:dyDescent="0.35">
      <c r="P484" s="14">
        <f>'B. WasteTracking'!G510</f>
        <v>0</v>
      </c>
      <c r="Q484" s="67">
        <f>IF(ISNUMBER('B. WasteTracking'!I510), IF('B. WasteTracking'!$I$38=Calculations!$O$6,'B. WasteTracking'!I510,'B. WasteTracking'!I510*'B. WasteTracking'!$H510/100),0)</f>
        <v>0</v>
      </c>
      <c r="R484" s="67">
        <f>IF(ISNUMBER('B. WasteTracking'!J510), IF('B. WasteTracking'!$J$38=Calculations!$O$6,'B. WasteTracking'!J510,'B. WasteTracking'!J510*'B. WasteTracking'!$H510/100),0)</f>
        <v>0</v>
      </c>
      <c r="S484" s="67">
        <f>IF(ISNUMBER('B. WasteTracking'!K510), 'B. WasteTracking'!K510*'B. WasteTracking'!$H510/100,0)</f>
        <v>0</v>
      </c>
      <c r="T484" s="67">
        <f>IF(ISNUMBER('B. WasteTracking'!H510), 'B. WasteTracking'!H510,0)</f>
        <v>0</v>
      </c>
      <c r="W484" s="9"/>
      <c r="X484" s="9"/>
      <c r="AX484" s="4">
        <v>472</v>
      </c>
      <c r="AY484" s="4" t="e">
        <f>IF(#REF!="", "0",#REF! *#REF!/100)</f>
        <v>#REF!</v>
      </c>
      <c r="AZ484" s="4" t="e">
        <f>IF(#REF!="", "0",#REF! *#REF!/100)</f>
        <v>#REF!</v>
      </c>
      <c r="BA484" s="4" t="e">
        <f>IF(#REF!="", "0",#REF! *#REF!/100)</f>
        <v>#REF!</v>
      </c>
      <c r="BB484" s="4" t="e">
        <f>IF(#REF!="", "0",#REF! *#REF!/100)</f>
        <v>#REF!</v>
      </c>
    </row>
    <row r="485" spans="16:54" x14ac:dyDescent="0.35">
      <c r="P485" s="14">
        <f>'B. WasteTracking'!G511</f>
        <v>0</v>
      </c>
      <c r="Q485" s="67">
        <f>IF(ISNUMBER('B. WasteTracking'!I511), IF('B. WasteTracking'!$I$38=Calculations!$O$6,'B. WasteTracking'!I511,'B. WasteTracking'!I511*'B. WasteTracking'!$H511/100),0)</f>
        <v>0</v>
      </c>
      <c r="R485" s="67">
        <f>IF(ISNUMBER('B. WasteTracking'!J511), IF('B. WasteTracking'!$J$38=Calculations!$O$6,'B. WasteTracking'!J511,'B. WasteTracking'!J511*'B. WasteTracking'!$H511/100),0)</f>
        <v>0</v>
      </c>
      <c r="S485" s="67">
        <f>IF(ISNUMBER('B. WasteTracking'!K511), 'B. WasteTracking'!K511*'B. WasteTracking'!$H511/100,0)</f>
        <v>0</v>
      </c>
      <c r="T485" s="67">
        <f>IF(ISNUMBER('B. WasteTracking'!H511), 'B. WasteTracking'!H511,0)</f>
        <v>0</v>
      </c>
      <c r="W485" s="9"/>
      <c r="X485" s="9"/>
      <c r="AX485" s="4">
        <v>473</v>
      </c>
      <c r="AY485" s="4" t="e">
        <f>IF(#REF!="", "0",#REF! *#REF!/100)</f>
        <v>#REF!</v>
      </c>
      <c r="AZ485" s="4" t="e">
        <f>IF(#REF!="", "0",#REF! *#REF!/100)</f>
        <v>#REF!</v>
      </c>
      <c r="BA485" s="4" t="e">
        <f>IF(#REF!="", "0",#REF! *#REF!/100)</f>
        <v>#REF!</v>
      </c>
      <c r="BB485" s="4" t="e">
        <f>IF(#REF!="", "0",#REF! *#REF!/100)</f>
        <v>#REF!</v>
      </c>
    </row>
    <row r="486" spans="16:54" x14ac:dyDescent="0.35">
      <c r="P486" s="14">
        <f>'B. WasteTracking'!G512</f>
        <v>0</v>
      </c>
      <c r="Q486" s="67">
        <f>IF(ISNUMBER('B. WasteTracking'!I512), IF('B. WasteTracking'!$I$38=Calculations!$O$6,'B. WasteTracking'!I512,'B. WasteTracking'!I512*'B. WasteTracking'!$H512/100),0)</f>
        <v>0</v>
      </c>
      <c r="R486" s="67">
        <f>IF(ISNUMBER('B. WasteTracking'!J512), IF('B. WasteTracking'!$J$38=Calculations!$O$6,'B. WasteTracking'!J512,'B. WasteTracking'!J512*'B. WasteTracking'!$H512/100),0)</f>
        <v>0</v>
      </c>
      <c r="S486" s="67">
        <f>IF(ISNUMBER('B. WasteTracking'!K512), 'B. WasteTracking'!K512*'B. WasteTracking'!$H512/100,0)</f>
        <v>0</v>
      </c>
      <c r="T486" s="67">
        <f>IF(ISNUMBER('B. WasteTracking'!H512), 'B. WasteTracking'!H512,0)</f>
        <v>0</v>
      </c>
      <c r="W486" s="9"/>
      <c r="X486" s="9"/>
      <c r="AX486" s="4">
        <v>474</v>
      </c>
      <c r="AY486" s="4" t="e">
        <f>IF(#REF!="", "0",#REF! *#REF!/100)</f>
        <v>#REF!</v>
      </c>
      <c r="AZ486" s="4" t="e">
        <f>IF(#REF!="", "0",#REF! *#REF!/100)</f>
        <v>#REF!</v>
      </c>
      <c r="BA486" s="4" t="e">
        <f>IF(#REF!="", "0",#REF! *#REF!/100)</f>
        <v>#REF!</v>
      </c>
      <c r="BB486" s="4" t="e">
        <f>IF(#REF!="", "0",#REF! *#REF!/100)</f>
        <v>#REF!</v>
      </c>
    </row>
    <row r="487" spans="16:54" x14ac:dyDescent="0.35">
      <c r="P487" s="14">
        <f>'B. WasteTracking'!G513</f>
        <v>0</v>
      </c>
      <c r="Q487" s="67">
        <f>IF(ISNUMBER('B. WasteTracking'!I513), IF('B. WasteTracking'!$I$38=Calculations!$O$6,'B. WasteTracking'!I513,'B. WasteTracking'!I513*'B. WasteTracking'!$H513/100),0)</f>
        <v>0</v>
      </c>
      <c r="R487" s="67">
        <f>IF(ISNUMBER('B. WasteTracking'!J513), IF('B. WasteTracking'!$J$38=Calculations!$O$6,'B. WasteTracking'!J513,'B. WasteTracking'!J513*'B. WasteTracking'!$H513/100),0)</f>
        <v>0</v>
      </c>
      <c r="S487" s="67">
        <f>IF(ISNUMBER('B. WasteTracking'!K513), 'B. WasteTracking'!K513*'B. WasteTracking'!$H513/100,0)</f>
        <v>0</v>
      </c>
      <c r="T487" s="67">
        <f>IF(ISNUMBER('B. WasteTracking'!H513), 'B. WasteTracking'!H513,0)</f>
        <v>0</v>
      </c>
      <c r="W487" s="9"/>
      <c r="X487" s="9"/>
      <c r="AX487" s="4">
        <v>475</v>
      </c>
      <c r="AY487" s="4" t="e">
        <f>IF(#REF!="", "0",#REF! *#REF!/100)</f>
        <v>#REF!</v>
      </c>
      <c r="AZ487" s="4" t="e">
        <f>IF(#REF!="", "0",#REF! *#REF!/100)</f>
        <v>#REF!</v>
      </c>
      <c r="BA487" s="4" t="e">
        <f>IF(#REF!="", "0",#REF! *#REF!/100)</f>
        <v>#REF!</v>
      </c>
      <c r="BB487" s="4" t="e">
        <f>IF(#REF!="", "0",#REF! *#REF!/100)</f>
        <v>#REF!</v>
      </c>
    </row>
    <row r="488" spans="16:54" x14ac:dyDescent="0.35">
      <c r="P488" s="14">
        <f>'B. WasteTracking'!G514</f>
        <v>0</v>
      </c>
      <c r="Q488" s="67">
        <f>IF(ISNUMBER('B. WasteTracking'!I514), IF('B. WasteTracking'!$I$38=Calculations!$O$6,'B. WasteTracking'!I514,'B. WasteTracking'!I514*'B. WasteTracking'!$H514/100),0)</f>
        <v>0</v>
      </c>
      <c r="R488" s="67">
        <f>IF(ISNUMBER('B. WasteTracking'!J514), IF('B. WasteTracking'!$J$38=Calculations!$O$6,'B. WasteTracking'!J514,'B. WasteTracking'!J514*'B. WasteTracking'!$H514/100),0)</f>
        <v>0</v>
      </c>
      <c r="S488" s="67">
        <f>IF(ISNUMBER('B. WasteTracking'!K514), 'B. WasteTracking'!K514*'B. WasteTracking'!$H514/100,0)</f>
        <v>0</v>
      </c>
      <c r="T488" s="67">
        <f>IF(ISNUMBER('B. WasteTracking'!H514), 'B. WasteTracking'!H514,0)</f>
        <v>0</v>
      </c>
      <c r="W488" s="9"/>
      <c r="X488" s="9"/>
      <c r="AX488" s="4">
        <v>476</v>
      </c>
      <c r="AY488" s="4" t="e">
        <f>IF(#REF!="", "0",#REF! *#REF!/100)</f>
        <v>#REF!</v>
      </c>
      <c r="AZ488" s="4" t="e">
        <f>IF(#REF!="", "0",#REF! *#REF!/100)</f>
        <v>#REF!</v>
      </c>
      <c r="BA488" s="4" t="e">
        <f>IF(#REF!="", "0",#REF! *#REF!/100)</f>
        <v>#REF!</v>
      </c>
      <c r="BB488" s="4" t="e">
        <f>IF(#REF!="", "0",#REF! *#REF!/100)</f>
        <v>#REF!</v>
      </c>
    </row>
    <row r="489" spans="16:54" x14ac:dyDescent="0.35">
      <c r="P489" s="14">
        <f>'B. WasteTracking'!G515</f>
        <v>0</v>
      </c>
      <c r="Q489" s="67">
        <f>IF(ISNUMBER('B. WasteTracking'!I515), IF('B. WasteTracking'!$I$38=Calculations!$O$6,'B. WasteTracking'!I515,'B. WasteTracking'!I515*'B. WasteTracking'!$H515/100),0)</f>
        <v>0</v>
      </c>
      <c r="R489" s="67">
        <f>IF(ISNUMBER('B. WasteTracking'!J515), IF('B. WasteTracking'!$J$38=Calculations!$O$6,'B. WasteTracking'!J515,'B. WasteTracking'!J515*'B. WasteTracking'!$H515/100),0)</f>
        <v>0</v>
      </c>
      <c r="S489" s="67">
        <f>IF(ISNUMBER('B. WasteTracking'!K515), 'B. WasteTracking'!K515*'B. WasteTracking'!$H515/100,0)</f>
        <v>0</v>
      </c>
      <c r="T489" s="67">
        <f>IF(ISNUMBER('B. WasteTracking'!H515), 'B. WasteTracking'!H515,0)</f>
        <v>0</v>
      </c>
      <c r="W489" s="9"/>
      <c r="X489" s="9"/>
      <c r="AX489" s="4">
        <v>477</v>
      </c>
      <c r="AY489" s="4" t="e">
        <f>IF(#REF!="", "0",#REF! *#REF!/100)</f>
        <v>#REF!</v>
      </c>
      <c r="AZ489" s="4" t="e">
        <f>IF(#REF!="", "0",#REF! *#REF!/100)</f>
        <v>#REF!</v>
      </c>
      <c r="BA489" s="4" t="e">
        <f>IF(#REF!="", "0",#REF! *#REF!/100)</f>
        <v>#REF!</v>
      </c>
      <c r="BB489" s="4" t="e">
        <f>IF(#REF!="", "0",#REF! *#REF!/100)</f>
        <v>#REF!</v>
      </c>
    </row>
    <row r="490" spans="16:54" x14ac:dyDescent="0.35">
      <c r="P490" s="14">
        <f>'B. WasteTracking'!G516</f>
        <v>0</v>
      </c>
      <c r="Q490" s="67">
        <f>IF(ISNUMBER('B. WasteTracking'!I516), IF('B. WasteTracking'!$I$38=Calculations!$O$6,'B. WasteTracking'!I516,'B. WasteTracking'!I516*'B. WasteTracking'!$H516/100),0)</f>
        <v>0</v>
      </c>
      <c r="R490" s="67">
        <f>IF(ISNUMBER('B. WasteTracking'!J516), IF('B. WasteTracking'!$J$38=Calculations!$O$6,'B. WasteTracking'!J516,'B. WasteTracking'!J516*'B. WasteTracking'!$H516/100),0)</f>
        <v>0</v>
      </c>
      <c r="S490" s="67">
        <f>IF(ISNUMBER('B. WasteTracking'!K516), 'B. WasteTracking'!K516*'B. WasteTracking'!$H516/100,0)</f>
        <v>0</v>
      </c>
      <c r="T490" s="67">
        <f>IF(ISNUMBER('B. WasteTracking'!H516), 'B. WasteTracking'!H516,0)</f>
        <v>0</v>
      </c>
      <c r="W490" s="9"/>
      <c r="X490" s="9"/>
      <c r="AX490" s="4">
        <v>478</v>
      </c>
      <c r="AY490" s="4" t="e">
        <f>IF(#REF!="", "0",#REF! *#REF!/100)</f>
        <v>#REF!</v>
      </c>
      <c r="AZ490" s="4" t="e">
        <f>IF(#REF!="", "0",#REF! *#REF!/100)</f>
        <v>#REF!</v>
      </c>
      <c r="BA490" s="4" t="e">
        <f>IF(#REF!="", "0",#REF! *#REF!/100)</f>
        <v>#REF!</v>
      </c>
      <c r="BB490" s="4" t="e">
        <f>IF(#REF!="", "0",#REF! *#REF!/100)</f>
        <v>#REF!</v>
      </c>
    </row>
    <row r="491" spans="16:54" x14ac:dyDescent="0.35">
      <c r="P491" s="14">
        <f>'B. WasteTracking'!G517</f>
        <v>0</v>
      </c>
      <c r="Q491" s="67">
        <f>IF(ISNUMBER('B. WasteTracking'!I517), IF('B. WasteTracking'!$I$38=Calculations!$O$6,'B. WasteTracking'!I517,'B. WasteTracking'!I517*'B. WasteTracking'!$H517/100),0)</f>
        <v>0</v>
      </c>
      <c r="R491" s="67">
        <f>IF(ISNUMBER('B. WasteTracking'!J517), IF('B. WasteTracking'!$J$38=Calculations!$O$6,'B. WasteTracking'!J517,'B. WasteTracking'!J517*'B. WasteTracking'!$H517/100),0)</f>
        <v>0</v>
      </c>
      <c r="S491" s="67">
        <f>IF(ISNUMBER('B. WasteTracking'!K517), 'B. WasteTracking'!K517*'B. WasteTracking'!$H517/100,0)</f>
        <v>0</v>
      </c>
      <c r="T491" s="67">
        <f>IF(ISNUMBER('B. WasteTracking'!H517), 'B. WasteTracking'!H517,0)</f>
        <v>0</v>
      </c>
      <c r="W491" s="9"/>
      <c r="X491" s="9"/>
      <c r="AX491" s="4">
        <v>479</v>
      </c>
      <c r="AY491" s="4" t="e">
        <f>IF(#REF!="", "0",#REF! *#REF!/100)</f>
        <v>#REF!</v>
      </c>
      <c r="AZ491" s="4" t="e">
        <f>IF(#REF!="", "0",#REF! *#REF!/100)</f>
        <v>#REF!</v>
      </c>
      <c r="BA491" s="4" t="e">
        <f>IF(#REF!="", "0",#REF! *#REF!/100)</f>
        <v>#REF!</v>
      </c>
      <c r="BB491" s="4" t="e">
        <f>IF(#REF!="", "0",#REF! *#REF!/100)</f>
        <v>#REF!</v>
      </c>
    </row>
    <row r="492" spans="16:54" x14ac:dyDescent="0.35">
      <c r="P492" s="14">
        <f>'B. WasteTracking'!G518</f>
        <v>0</v>
      </c>
      <c r="Q492" s="67">
        <f>IF(ISNUMBER('B. WasteTracking'!I518), IF('B. WasteTracking'!$I$38=Calculations!$O$6,'B. WasteTracking'!I518,'B. WasteTracking'!I518*'B. WasteTracking'!$H518/100),0)</f>
        <v>0</v>
      </c>
      <c r="R492" s="67">
        <f>IF(ISNUMBER('B. WasteTracking'!J518), IF('B. WasteTracking'!$J$38=Calculations!$O$6,'B. WasteTracking'!J518,'B. WasteTracking'!J518*'B. WasteTracking'!$H518/100),0)</f>
        <v>0</v>
      </c>
      <c r="S492" s="67">
        <f>IF(ISNUMBER('B. WasteTracking'!K518), 'B. WasteTracking'!K518*'B. WasteTracking'!$H518/100,0)</f>
        <v>0</v>
      </c>
      <c r="T492" s="67">
        <f>IF(ISNUMBER('B. WasteTracking'!H518), 'B. WasteTracking'!H518,0)</f>
        <v>0</v>
      </c>
      <c r="W492" s="9"/>
      <c r="X492" s="9"/>
      <c r="AX492" s="4">
        <v>480</v>
      </c>
      <c r="AY492" s="4" t="e">
        <f>IF(#REF!="", "0",#REF! *#REF!/100)</f>
        <v>#REF!</v>
      </c>
      <c r="AZ492" s="4" t="e">
        <f>IF(#REF!="", "0",#REF! *#REF!/100)</f>
        <v>#REF!</v>
      </c>
      <c r="BA492" s="4" t="e">
        <f>IF(#REF!="", "0",#REF! *#REF!/100)</f>
        <v>#REF!</v>
      </c>
      <c r="BB492" s="4" t="e">
        <f>IF(#REF!="", "0",#REF! *#REF!/100)</f>
        <v>#REF!</v>
      </c>
    </row>
    <row r="493" spans="16:54" x14ac:dyDescent="0.35">
      <c r="P493" s="14">
        <f>'B. WasteTracking'!G519</f>
        <v>0</v>
      </c>
      <c r="Q493" s="67">
        <f>IF(ISNUMBER('B. WasteTracking'!I519), IF('B. WasteTracking'!$I$38=Calculations!$O$6,'B. WasteTracking'!I519,'B. WasteTracking'!I519*'B. WasteTracking'!$H519/100),0)</f>
        <v>0</v>
      </c>
      <c r="R493" s="67">
        <f>IF(ISNUMBER('B. WasteTracking'!J519), IF('B. WasteTracking'!$J$38=Calculations!$O$6,'B. WasteTracking'!J519,'B. WasteTracking'!J519*'B. WasteTracking'!$H519/100),0)</f>
        <v>0</v>
      </c>
      <c r="S493" s="67">
        <f>IF(ISNUMBER('B. WasteTracking'!K519), 'B. WasteTracking'!K519*'B. WasteTracking'!$H519/100,0)</f>
        <v>0</v>
      </c>
      <c r="T493" s="67">
        <f>IF(ISNUMBER('B. WasteTracking'!H519), 'B. WasteTracking'!H519,0)</f>
        <v>0</v>
      </c>
      <c r="W493" s="9"/>
      <c r="X493" s="9"/>
      <c r="AX493" s="4">
        <v>481</v>
      </c>
      <c r="AY493" s="4" t="e">
        <f>IF(#REF!="", "0",#REF! *#REF!/100)</f>
        <v>#REF!</v>
      </c>
      <c r="AZ493" s="4" t="e">
        <f>IF(#REF!="", "0",#REF! *#REF!/100)</f>
        <v>#REF!</v>
      </c>
      <c r="BA493" s="4" t="e">
        <f>IF(#REF!="", "0",#REF! *#REF!/100)</f>
        <v>#REF!</v>
      </c>
      <c r="BB493" s="4" t="e">
        <f>IF(#REF!="", "0",#REF! *#REF!/100)</f>
        <v>#REF!</v>
      </c>
    </row>
    <row r="494" spans="16:54" x14ac:dyDescent="0.35">
      <c r="P494" s="14">
        <f>'B. WasteTracking'!G520</f>
        <v>0</v>
      </c>
      <c r="Q494" s="67">
        <f>IF(ISNUMBER('B. WasteTracking'!I520), IF('B. WasteTracking'!$I$38=Calculations!$O$6,'B. WasteTracking'!I520,'B. WasteTracking'!I520*'B. WasteTracking'!$H520/100),0)</f>
        <v>0</v>
      </c>
      <c r="R494" s="67">
        <f>IF(ISNUMBER('B. WasteTracking'!J520), IF('B. WasteTracking'!$J$38=Calculations!$O$6,'B. WasteTracking'!J520,'B. WasteTracking'!J520*'B. WasteTracking'!$H520/100),0)</f>
        <v>0</v>
      </c>
      <c r="S494" s="67">
        <f>IF(ISNUMBER('B. WasteTracking'!K520), 'B. WasteTracking'!K520*'B. WasteTracking'!$H520/100,0)</f>
        <v>0</v>
      </c>
      <c r="T494" s="67">
        <f>IF(ISNUMBER('B. WasteTracking'!H520), 'B. WasteTracking'!H520,0)</f>
        <v>0</v>
      </c>
      <c r="W494" s="9"/>
      <c r="X494" s="9"/>
      <c r="AX494" s="4">
        <v>482</v>
      </c>
      <c r="AY494" s="4" t="e">
        <f>IF(#REF!="", "0",#REF! *#REF!/100)</f>
        <v>#REF!</v>
      </c>
      <c r="AZ494" s="4" t="e">
        <f>IF(#REF!="", "0",#REF! *#REF!/100)</f>
        <v>#REF!</v>
      </c>
      <c r="BA494" s="4" t="e">
        <f>IF(#REF!="", "0",#REF! *#REF!/100)</f>
        <v>#REF!</v>
      </c>
      <c r="BB494" s="4" t="e">
        <f>IF(#REF!="", "0",#REF! *#REF!/100)</f>
        <v>#REF!</v>
      </c>
    </row>
    <row r="495" spans="16:54" x14ac:dyDescent="0.35">
      <c r="P495" s="14">
        <f>'B. WasteTracking'!G521</f>
        <v>0</v>
      </c>
      <c r="Q495" s="67">
        <f>IF(ISNUMBER('B. WasteTracking'!I521), IF('B. WasteTracking'!$I$38=Calculations!$O$6,'B. WasteTracking'!I521,'B. WasteTracking'!I521*'B. WasteTracking'!$H521/100),0)</f>
        <v>0</v>
      </c>
      <c r="R495" s="67">
        <f>IF(ISNUMBER('B. WasteTracking'!J521), IF('B. WasteTracking'!$J$38=Calculations!$O$6,'B. WasteTracking'!J521,'B. WasteTracking'!J521*'B. WasteTracking'!$H521/100),0)</f>
        <v>0</v>
      </c>
      <c r="S495" s="67">
        <f>IF(ISNUMBER('B. WasteTracking'!K521), 'B. WasteTracking'!K521*'B. WasteTracking'!$H521/100,0)</f>
        <v>0</v>
      </c>
      <c r="T495" s="67">
        <f>IF(ISNUMBER('B. WasteTracking'!H521), 'B. WasteTracking'!H521,0)</f>
        <v>0</v>
      </c>
      <c r="W495" s="9"/>
      <c r="X495" s="9"/>
      <c r="AX495" s="4">
        <v>483</v>
      </c>
      <c r="AY495" s="4" t="e">
        <f>IF(#REF!="", "0",#REF! *#REF!/100)</f>
        <v>#REF!</v>
      </c>
      <c r="AZ495" s="4" t="e">
        <f>IF(#REF!="", "0",#REF! *#REF!/100)</f>
        <v>#REF!</v>
      </c>
      <c r="BA495" s="4" t="e">
        <f>IF(#REF!="", "0",#REF! *#REF!/100)</f>
        <v>#REF!</v>
      </c>
      <c r="BB495" s="4" t="e">
        <f>IF(#REF!="", "0",#REF! *#REF!/100)</f>
        <v>#REF!</v>
      </c>
    </row>
    <row r="496" spans="16:54" x14ac:dyDescent="0.35">
      <c r="P496" s="14">
        <f>'B. WasteTracking'!G522</f>
        <v>0</v>
      </c>
      <c r="Q496" s="67">
        <f>IF(ISNUMBER('B. WasteTracking'!I522), IF('B. WasteTracking'!$I$38=Calculations!$O$6,'B. WasteTracking'!I522,'B. WasteTracking'!I522*'B. WasteTracking'!$H522/100),0)</f>
        <v>0</v>
      </c>
      <c r="R496" s="67">
        <f>IF(ISNUMBER('B. WasteTracking'!J522), IF('B. WasteTracking'!$J$38=Calculations!$O$6,'B. WasteTracking'!J522,'B. WasteTracking'!J522*'B. WasteTracking'!$H522/100),0)</f>
        <v>0</v>
      </c>
      <c r="S496" s="67">
        <f>IF(ISNUMBER('B. WasteTracking'!K522), 'B. WasteTracking'!K522*'B. WasteTracking'!$H522/100,0)</f>
        <v>0</v>
      </c>
      <c r="T496" s="67">
        <f>IF(ISNUMBER('B. WasteTracking'!H522), 'B. WasteTracking'!H522,0)</f>
        <v>0</v>
      </c>
      <c r="W496" s="9"/>
      <c r="X496" s="9"/>
      <c r="AX496" s="4">
        <v>484</v>
      </c>
      <c r="AY496" s="4" t="e">
        <f>IF(#REF!="", "0",#REF! *#REF!/100)</f>
        <v>#REF!</v>
      </c>
      <c r="AZ496" s="4" t="e">
        <f>IF(#REF!="", "0",#REF! *#REF!/100)</f>
        <v>#REF!</v>
      </c>
      <c r="BA496" s="4" t="e">
        <f>IF(#REF!="", "0",#REF! *#REF!/100)</f>
        <v>#REF!</v>
      </c>
      <c r="BB496" s="4" t="e">
        <f>IF(#REF!="", "0",#REF! *#REF!/100)</f>
        <v>#REF!</v>
      </c>
    </row>
    <row r="497" spans="16:54" x14ac:dyDescent="0.35">
      <c r="P497" s="14">
        <f>'B. WasteTracking'!G523</f>
        <v>0</v>
      </c>
      <c r="Q497" s="67">
        <f>IF(ISNUMBER('B. WasteTracking'!I523), IF('B. WasteTracking'!$I$38=Calculations!$O$6,'B. WasteTracking'!I523,'B. WasteTracking'!I523*'B. WasteTracking'!$H523/100),0)</f>
        <v>0</v>
      </c>
      <c r="R497" s="67">
        <f>IF(ISNUMBER('B. WasteTracking'!J523), IF('B. WasteTracking'!$J$38=Calculations!$O$6,'B. WasteTracking'!J523,'B. WasteTracking'!J523*'B. WasteTracking'!$H523/100),0)</f>
        <v>0</v>
      </c>
      <c r="S497" s="67">
        <f>IF(ISNUMBER('B. WasteTracking'!K523), 'B. WasteTracking'!K523*'B. WasteTracking'!$H523/100,0)</f>
        <v>0</v>
      </c>
      <c r="T497" s="67">
        <f>IF(ISNUMBER('B. WasteTracking'!H523), 'B. WasteTracking'!H523,0)</f>
        <v>0</v>
      </c>
      <c r="W497" s="9"/>
      <c r="X497" s="9"/>
      <c r="AX497" s="4">
        <v>485</v>
      </c>
      <c r="AY497" s="4" t="e">
        <f>IF(#REF!="", "0",#REF! *#REF!/100)</f>
        <v>#REF!</v>
      </c>
      <c r="AZ497" s="4" t="e">
        <f>IF(#REF!="", "0",#REF! *#REF!/100)</f>
        <v>#REF!</v>
      </c>
      <c r="BA497" s="4" t="e">
        <f>IF(#REF!="", "0",#REF! *#REF!/100)</f>
        <v>#REF!</v>
      </c>
      <c r="BB497" s="4" t="e">
        <f>IF(#REF!="", "0",#REF! *#REF!/100)</f>
        <v>#REF!</v>
      </c>
    </row>
    <row r="498" spans="16:54" x14ac:dyDescent="0.35">
      <c r="P498" s="14">
        <f>'B. WasteTracking'!G524</f>
        <v>0</v>
      </c>
      <c r="Q498" s="67">
        <f>IF(ISNUMBER('B. WasteTracking'!I524), IF('B. WasteTracking'!$I$38=Calculations!$O$6,'B. WasteTracking'!I524,'B. WasteTracking'!I524*'B. WasteTracking'!$H524/100),0)</f>
        <v>0</v>
      </c>
      <c r="R498" s="67">
        <f>IF(ISNUMBER('B. WasteTracking'!J524), IF('B. WasteTracking'!$J$38=Calculations!$O$6,'B. WasteTracking'!J524,'B. WasteTracking'!J524*'B. WasteTracking'!$H524/100),0)</f>
        <v>0</v>
      </c>
      <c r="S498" s="67">
        <f>IF(ISNUMBER('B. WasteTracking'!K524), 'B. WasteTracking'!K524*'B. WasteTracking'!$H524/100,0)</f>
        <v>0</v>
      </c>
      <c r="T498" s="67">
        <f>IF(ISNUMBER('B. WasteTracking'!H524), 'B. WasteTracking'!H524,0)</f>
        <v>0</v>
      </c>
      <c r="W498" s="9"/>
      <c r="X498" s="9"/>
      <c r="AX498" s="4">
        <v>486</v>
      </c>
      <c r="AY498" s="4" t="e">
        <f>IF(#REF!="", "0",#REF! *#REF!/100)</f>
        <v>#REF!</v>
      </c>
      <c r="AZ498" s="4" t="e">
        <f>IF(#REF!="", "0",#REF! *#REF!/100)</f>
        <v>#REF!</v>
      </c>
      <c r="BA498" s="4" t="e">
        <f>IF(#REF!="", "0",#REF! *#REF!/100)</f>
        <v>#REF!</v>
      </c>
      <c r="BB498" s="4" t="e">
        <f>IF(#REF!="", "0",#REF! *#REF!/100)</f>
        <v>#REF!</v>
      </c>
    </row>
    <row r="499" spans="16:54" x14ac:dyDescent="0.35">
      <c r="P499" s="14">
        <f>'B. WasteTracking'!G525</f>
        <v>0</v>
      </c>
      <c r="Q499" s="67">
        <f>IF(ISNUMBER('B. WasteTracking'!I525), IF('B. WasteTracking'!$I$38=Calculations!$O$6,'B. WasteTracking'!I525,'B. WasteTracking'!I525*'B. WasteTracking'!$H525/100),0)</f>
        <v>0</v>
      </c>
      <c r="R499" s="67">
        <f>IF(ISNUMBER('B. WasteTracking'!J525), IF('B. WasteTracking'!$J$38=Calculations!$O$6,'B. WasteTracking'!J525,'B. WasteTracking'!J525*'B. WasteTracking'!$H525/100),0)</f>
        <v>0</v>
      </c>
      <c r="S499" s="67">
        <f>IF(ISNUMBER('B. WasteTracking'!K525), 'B. WasteTracking'!K525*'B. WasteTracking'!$H525/100,0)</f>
        <v>0</v>
      </c>
      <c r="T499" s="67">
        <f>IF(ISNUMBER('B. WasteTracking'!H525), 'B. WasteTracking'!H525,0)</f>
        <v>0</v>
      </c>
      <c r="W499" s="9"/>
      <c r="X499" s="9"/>
      <c r="AX499" s="4">
        <v>487</v>
      </c>
      <c r="AY499" s="4" t="e">
        <f>IF(#REF!="", "0",#REF! *#REF!/100)</f>
        <v>#REF!</v>
      </c>
      <c r="AZ499" s="4" t="e">
        <f>IF(#REF!="", "0",#REF! *#REF!/100)</f>
        <v>#REF!</v>
      </c>
      <c r="BA499" s="4" t="e">
        <f>IF(#REF!="", "0",#REF! *#REF!/100)</f>
        <v>#REF!</v>
      </c>
      <c r="BB499" s="4" t="e">
        <f>IF(#REF!="", "0",#REF! *#REF!/100)</f>
        <v>#REF!</v>
      </c>
    </row>
    <row r="500" spans="16:54" x14ac:dyDescent="0.35">
      <c r="P500" s="14">
        <f>'B. WasteTracking'!G526</f>
        <v>0</v>
      </c>
      <c r="Q500" s="67">
        <f>IF(ISNUMBER('B. WasteTracking'!I526), IF('B. WasteTracking'!$I$38=Calculations!$O$6,'B. WasteTracking'!I526,'B. WasteTracking'!I526*'B. WasteTracking'!$H526/100),0)</f>
        <v>0</v>
      </c>
      <c r="R500" s="67">
        <f>IF(ISNUMBER('B. WasteTracking'!J526), IF('B. WasteTracking'!$J$38=Calculations!$O$6,'B. WasteTracking'!J526,'B. WasteTracking'!J526*'B. WasteTracking'!$H526/100),0)</f>
        <v>0</v>
      </c>
      <c r="S500" s="67">
        <f>IF(ISNUMBER('B. WasteTracking'!K526), 'B. WasteTracking'!K526*'B. WasteTracking'!$H526/100,0)</f>
        <v>0</v>
      </c>
      <c r="T500" s="67">
        <f>IF(ISNUMBER('B. WasteTracking'!H526), 'B. WasteTracking'!H526,0)</f>
        <v>0</v>
      </c>
      <c r="W500" s="9"/>
      <c r="X500" s="9"/>
      <c r="AX500" s="4">
        <v>488</v>
      </c>
      <c r="AY500" s="4" t="e">
        <f>IF(#REF!="", "0",#REF! *#REF!/100)</f>
        <v>#REF!</v>
      </c>
      <c r="AZ500" s="4" t="e">
        <f>IF(#REF!="", "0",#REF! *#REF!/100)</f>
        <v>#REF!</v>
      </c>
      <c r="BA500" s="4" t="e">
        <f>IF(#REF!="", "0",#REF! *#REF!/100)</f>
        <v>#REF!</v>
      </c>
      <c r="BB500" s="4" t="e">
        <f>IF(#REF!="", "0",#REF! *#REF!/100)</f>
        <v>#REF!</v>
      </c>
    </row>
    <row r="501" spans="16:54" x14ac:dyDescent="0.35">
      <c r="P501" s="14">
        <f>'B. WasteTracking'!G527</f>
        <v>0</v>
      </c>
      <c r="Q501" s="67">
        <f>IF(ISNUMBER('B. WasteTracking'!I527), IF('B. WasteTracking'!$I$38=Calculations!$O$6,'B. WasteTracking'!I527,'B. WasteTracking'!I527*'B. WasteTracking'!$H527/100),0)</f>
        <v>0</v>
      </c>
      <c r="R501" s="67">
        <f>IF(ISNUMBER('B. WasteTracking'!J527), IF('B. WasteTracking'!$J$38=Calculations!$O$6,'B. WasteTracking'!J527,'B. WasteTracking'!J527*'B. WasteTracking'!$H527/100),0)</f>
        <v>0</v>
      </c>
      <c r="S501" s="67">
        <f>IF(ISNUMBER('B. WasteTracking'!K527), 'B. WasteTracking'!K527*'B. WasteTracking'!$H527/100,0)</f>
        <v>0</v>
      </c>
      <c r="T501" s="67">
        <f>IF(ISNUMBER('B. WasteTracking'!H527), 'B. WasteTracking'!H527,0)</f>
        <v>0</v>
      </c>
      <c r="W501" s="9"/>
      <c r="X501" s="9"/>
      <c r="AX501" s="4">
        <v>489</v>
      </c>
      <c r="AY501" s="4" t="e">
        <f>IF(#REF!="", "0",#REF! *#REF!/100)</f>
        <v>#REF!</v>
      </c>
      <c r="AZ501" s="4" t="e">
        <f>IF(#REF!="", "0",#REF! *#REF!/100)</f>
        <v>#REF!</v>
      </c>
      <c r="BA501" s="4" t="e">
        <f>IF(#REF!="", "0",#REF! *#REF!/100)</f>
        <v>#REF!</v>
      </c>
      <c r="BB501" s="4" t="e">
        <f>IF(#REF!="", "0",#REF! *#REF!/100)</f>
        <v>#REF!</v>
      </c>
    </row>
    <row r="502" spans="16:54" x14ac:dyDescent="0.35">
      <c r="P502" s="14">
        <f>'B. WasteTracking'!G528</f>
        <v>0</v>
      </c>
      <c r="Q502" s="67">
        <f>IF(ISNUMBER('B. WasteTracking'!I528), IF('B. WasteTracking'!$I$38=Calculations!$O$6,'B. WasteTracking'!I528,'B. WasteTracking'!I528*'B. WasteTracking'!$H528/100),0)</f>
        <v>0</v>
      </c>
      <c r="R502" s="67">
        <f>IF(ISNUMBER('B. WasteTracking'!J528), IF('B. WasteTracking'!$J$38=Calculations!$O$6,'B. WasteTracking'!J528,'B. WasteTracking'!J528*'B. WasteTracking'!$H528/100),0)</f>
        <v>0</v>
      </c>
      <c r="S502" s="67">
        <f>IF(ISNUMBER('B. WasteTracking'!K528), 'B. WasteTracking'!K528*'B. WasteTracking'!$H528/100,0)</f>
        <v>0</v>
      </c>
      <c r="T502" s="67">
        <f>IF(ISNUMBER('B. WasteTracking'!H528), 'B. WasteTracking'!H528,0)</f>
        <v>0</v>
      </c>
      <c r="W502" s="9"/>
      <c r="X502" s="9"/>
      <c r="AX502" s="4">
        <v>490</v>
      </c>
      <c r="AY502" s="4" t="e">
        <f>IF(#REF!="", "0",#REF! *#REF!/100)</f>
        <v>#REF!</v>
      </c>
      <c r="AZ502" s="4" t="e">
        <f>IF(#REF!="", "0",#REF! *#REF!/100)</f>
        <v>#REF!</v>
      </c>
      <c r="BA502" s="4" t="e">
        <f>IF(#REF!="", "0",#REF! *#REF!/100)</f>
        <v>#REF!</v>
      </c>
      <c r="BB502" s="4" t="e">
        <f>IF(#REF!="", "0",#REF! *#REF!/100)</f>
        <v>#REF!</v>
      </c>
    </row>
    <row r="503" spans="16:54" x14ac:dyDescent="0.35">
      <c r="P503" s="14">
        <f>'B. WasteTracking'!G529</f>
        <v>0</v>
      </c>
      <c r="Q503" s="67">
        <f>IF(ISNUMBER('B. WasteTracking'!I529), IF('B. WasteTracking'!$I$38=Calculations!$O$6,'B. WasteTracking'!I529,'B. WasteTracking'!I529*'B. WasteTracking'!$H529/100),0)</f>
        <v>0</v>
      </c>
      <c r="R503" s="67">
        <f>IF(ISNUMBER('B. WasteTracking'!J529), IF('B. WasteTracking'!$J$38=Calculations!$O$6,'B. WasteTracking'!J529,'B. WasteTracking'!J529*'B. WasteTracking'!$H529/100),0)</f>
        <v>0</v>
      </c>
      <c r="S503" s="67">
        <f>IF(ISNUMBER('B. WasteTracking'!K529), 'B. WasteTracking'!K529*'B. WasteTracking'!$H529/100,0)</f>
        <v>0</v>
      </c>
      <c r="T503" s="67">
        <f>IF(ISNUMBER('B. WasteTracking'!H529), 'B. WasteTracking'!H529,0)</f>
        <v>0</v>
      </c>
      <c r="W503" s="9"/>
      <c r="X503" s="9"/>
      <c r="AX503" s="4">
        <v>491</v>
      </c>
      <c r="AY503" s="4" t="e">
        <f>IF(#REF!="", "0",#REF! *#REF!/100)</f>
        <v>#REF!</v>
      </c>
      <c r="AZ503" s="4" t="e">
        <f>IF(#REF!="", "0",#REF! *#REF!/100)</f>
        <v>#REF!</v>
      </c>
      <c r="BA503" s="4" t="e">
        <f>IF(#REF!="", "0",#REF! *#REF!/100)</f>
        <v>#REF!</v>
      </c>
      <c r="BB503" s="4" t="e">
        <f>IF(#REF!="", "0",#REF! *#REF!/100)</f>
        <v>#REF!</v>
      </c>
    </row>
    <row r="504" spans="16:54" x14ac:dyDescent="0.35">
      <c r="P504" s="14">
        <f>'B. WasteTracking'!G530</f>
        <v>0</v>
      </c>
      <c r="Q504" s="67">
        <f>IF(ISNUMBER('B. WasteTracking'!I530), IF('B. WasteTracking'!$I$38=Calculations!$O$6,'B. WasteTracking'!I530,'B. WasteTracking'!I530*'B. WasteTracking'!$H530/100),0)</f>
        <v>0</v>
      </c>
      <c r="R504" s="67">
        <f>IF(ISNUMBER('B. WasteTracking'!J530), IF('B. WasteTracking'!$J$38=Calculations!$O$6,'B. WasteTracking'!J530,'B. WasteTracking'!J530*'B. WasteTracking'!$H530/100),0)</f>
        <v>0</v>
      </c>
      <c r="S504" s="67">
        <f>IF(ISNUMBER('B. WasteTracking'!K530), 'B. WasteTracking'!K530*'B. WasteTracking'!$H530/100,0)</f>
        <v>0</v>
      </c>
      <c r="T504" s="67">
        <f>IF(ISNUMBER('B. WasteTracking'!H530), 'B. WasteTracking'!H530,0)</f>
        <v>0</v>
      </c>
      <c r="W504" s="9"/>
      <c r="X504" s="9"/>
      <c r="AX504" s="4">
        <v>492</v>
      </c>
      <c r="AY504" s="4" t="e">
        <f>IF(#REF!="", "0",#REF! *#REF!/100)</f>
        <v>#REF!</v>
      </c>
      <c r="AZ504" s="4" t="e">
        <f>IF(#REF!="", "0",#REF! *#REF!/100)</f>
        <v>#REF!</v>
      </c>
      <c r="BA504" s="4" t="e">
        <f>IF(#REF!="", "0",#REF! *#REF!/100)</f>
        <v>#REF!</v>
      </c>
      <c r="BB504" s="4" t="e">
        <f>IF(#REF!="", "0",#REF! *#REF!/100)</f>
        <v>#REF!</v>
      </c>
    </row>
    <row r="505" spans="16:54" x14ac:dyDescent="0.35">
      <c r="P505" s="14" t="str">
        <f>'B. WasteTracking'!G531</f>
        <v>Type of  Materials</v>
      </c>
      <c r="Q505" s="67">
        <f>IF(ISNUMBER('B. WasteTracking'!I531), IF('B. WasteTracking'!$I$38=Calculations!$O$6,'B. WasteTracking'!I531,'B. WasteTracking'!I531*'B. WasteTracking'!$H531/100),0)</f>
        <v>0</v>
      </c>
      <c r="R505" s="67">
        <f>IF(ISNUMBER('B. WasteTracking'!J531), IF('B. WasteTracking'!$J$38=Calculations!$O$6,'B. WasteTracking'!J531,'B. WasteTracking'!J531*'B. WasteTracking'!$H531/100),0)</f>
        <v>0</v>
      </c>
      <c r="S505" s="67">
        <f>IF(ISNUMBER('B. WasteTracking'!K531), 'B. WasteTracking'!K531*'B. WasteTracking'!$H531/100,0)</f>
        <v>0</v>
      </c>
      <c r="T505" s="67">
        <f>IF(ISNUMBER('B. WasteTracking'!H531), 'B. WasteTracking'!H531,0)</f>
        <v>0</v>
      </c>
      <c r="W505" s="9"/>
      <c r="X505" s="9"/>
      <c r="AX505" s="4">
        <v>493</v>
      </c>
      <c r="AY505" s="4" t="e">
        <f>IF(#REF!="", "0",#REF! *#REF!/100)</f>
        <v>#REF!</v>
      </c>
      <c r="AZ505" s="4" t="e">
        <f>IF(#REF!="", "0",#REF! *#REF!/100)</f>
        <v>#REF!</v>
      </c>
      <c r="BA505" s="4" t="e">
        <f>IF(#REF!="", "0",#REF! *#REF!/100)</f>
        <v>#REF!</v>
      </c>
      <c r="BB505" s="4" t="e">
        <f>IF(#REF!="", "0",#REF! *#REF!/100)</f>
        <v>#REF!</v>
      </c>
    </row>
    <row r="506" spans="16:54" x14ac:dyDescent="0.35">
      <c r="P506" s="14">
        <f>'B. WasteTracking'!G532</f>
        <v>0</v>
      </c>
      <c r="Q506" s="67">
        <f>IF(ISNUMBER('B. WasteTracking'!I532), IF('B. WasteTracking'!$I$38=Calculations!$O$6,'B. WasteTracking'!I532,'B. WasteTracking'!I532*'B. WasteTracking'!$H532/100),0)</f>
        <v>0</v>
      </c>
      <c r="R506" s="67">
        <f>IF(ISNUMBER('B. WasteTracking'!J532), IF('B. WasteTracking'!$J$38=Calculations!$O$6,'B. WasteTracking'!J532,'B. WasteTracking'!J532*'B. WasteTracking'!$H532/100),0)</f>
        <v>0</v>
      </c>
      <c r="S506" s="67">
        <f>IF(ISNUMBER('B. WasteTracking'!K532), 'B. WasteTracking'!K532*'B. WasteTracking'!$H532/100,0)</f>
        <v>0</v>
      </c>
      <c r="T506" s="67">
        <f>IF(ISNUMBER('B. WasteTracking'!H532), 'B. WasteTracking'!H532,0)</f>
        <v>0</v>
      </c>
      <c r="W506" s="9"/>
      <c r="X506" s="9"/>
      <c r="AX506" s="4">
        <v>494</v>
      </c>
      <c r="AY506" s="4" t="e">
        <f>IF(#REF!="", "0",#REF! *#REF!/100)</f>
        <v>#REF!</v>
      </c>
      <c r="AZ506" s="4" t="e">
        <f>IF(#REF!="", "0",#REF! *#REF!/100)</f>
        <v>#REF!</v>
      </c>
      <c r="BA506" s="4" t="e">
        <f>IF(#REF!="", "0",#REF! *#REF!/100)</f>
        <v>#REF!</v>
      </c>
      <c r="BB506" s="4" t="e">
        <f>IF(#REF!="", "0",#REF! *#REF!/100)</f>
        <v>#REF!</v>
      </c>
    </row>
    <row r="507" spans="16:54" x14ac:dyDescent="0.35">
      <c r="P507" s="14" t="str">
        <f>'B. WasteTracking'!G533</f>
        <v>(Select from drop down list)</v>
      </c>
      <c r="Q507" s="67">
        <f>IF(ISNUMBER('B. WasteTracking'!I533), IF('B. WasteTracking'!$I$38=Calculations!$O$6,'B. WasteTracking'!I533,'B. WasteTracking'!I533*'B. WasteTracking'!$H533/100),0)</f>
        <v>0</v>
      </c>
      <c r="R507" s="67">
        <f>IF(ISNUMBER('B. WasteTracking'!J533), IF('B. WasteTracking'!$J$38=Calculations!$O$6,'B. WasteTracking'!J533,'B. WasteTracking'!J533*'B. WasteTracking'!$H533/100),0)</f>
        <v>0</v>
      </c>
      <c r="S507" s="67">
        <f>IF(ISNUMBER('B. WasteTracking'!K533), 'B. WasteTracking'!K533*'B. WasteTracking'!$H533/100,0)</f>
        <v>0</v>
      </c>
      <c r="T507" s="67">
        <f>IF(ISNUMBER('B. WasteTracking'!H533), 'B. WasteTracking'!H533,0)</f>
        <v>0</v>
      </c>
      <c r="W507" s="9"/>
      <c r="X507" s="9"/>
      <c r="AX507" s="4">
        <v>495</v>
      </c>
      <c r="AY507" s="4" t="e">
        <f>IF(#REF!="", "0",#REF! *#REF!/100)</f>
        <v>#REF!</v>
      </c>
      <c r="AZ507" s="4" t="e">
        <f>IF(#REF!="", "0",#REF! *#REF!/100)</f>
        <v>#REF!</v>
      </c>
      <c r="BA507" s="4" t="e">
        <f>IF(#REF!="", "0",#REF! *#REF!/100)</f>
        <v>#REF!</v>
      </c>
      <c r="BB507" s="4" t="e">
        <f>IF(#REF!="", "0",#REF! *#REF!/100)</f>
        <v>#REF!</v>
      </c>
    </row>
    <row r="508" spans="16:54" x14ac:dyDescent="0.35">
      <c r="P508" s="14">
        <f>'B. WasteTracking'!G534</f>
        <v>0</v>
      </c>
      <c r="Q508" s="67">
        <f>IF(ISNUMBER('B. WasteTracking'!I534), IF('B. WasteTracking'!$I$38=Calculations!$O$6,'B. WasteTracking'!I534,'B. WasteTracking'!I534*'B. WasteTracking'!$H534/100),0)</f>
        <v>0</v>
      </c>
      <c r="R508" s="67">
        <f>IF(ISNUMBER('B. WasteTracking'!J534), IF('B. WasteTracking'!$J$38=Calculations!$O$6,'B. WasteTracking'!J534,'B. WasteTracking'!J534*'B. WasteTracking'!$H534/100),0)</f>
        <v>0</v>
      </c>
      <c r="S508" s="67">
        <f>IF(ISNUMBER('B. WasteTracking'!K534), 'B. WasteTracking'!K534*'B. WasteTracking'!$H534/100,0)</f>
        <v>0</v>
      </c>
      <c r="T508" s="67">
        <f>IF(ISNUMBER('B. WasteTracking'!H534), 'B. WasteTracking'!H534,0)</f>
        <v>0</v>
      </c>
      <c r="W508" s="9"/>
      <c r="X508" s="9"/>
      <c r="AX508" s="4">
        <v>496</v>
      </c>
      <c r="AY508" s="4" t="e">
        <f>IF(#REF!="", "0",#REF! *#REF!/100)</f>
        <v>#REF!</v>
      </c>
      <c r="AZ508" s="4" t="e">
        <f>IF(#REF!="", "0",#REF! *#REF!/100)</f>
        <v>#REF!</v>
      </c>
      <c r="BA508" s="4" t="e">
        <f>IF(#REF!="", "0",#REF! *#REF!/100)</f>
        <v>#REF!</v>
      </c>
      <c r="BB508" s="4" t="e">
        <f>IF(#REF!="", "0",#REF! *#REF!/100)</f>
        <v>#REF!</v>
      </c>
    </row>
    <row r="509" spans="16:54" x14ac:dyDescent="0.35">
      <c r="P509" s="14">
        <f>'B. WasteTracking'!G535</f>
        <v>0</v>
      </c>
      <c r="Q509" s="67">
        <f>IF(ISNUMBER('B. WasteTracking'!I535), IF('B. WasteTracking'!$I$38=Calculations!$O$6,'B. WasteTracking'!I535,'B. WasteTracking'!I535*'B. WasteTracking'!$H535/100),0)</f>
        <v>0</v>
      </c>
      <c r="R509" s="67">
        <f>IF(ISNUMBER('B. WasteTracking'!J535), IF('B. WasteTracking'!$J$38=Calculations!$O$6,'B. WasteTracking'!J535,'B. WasteTracking'!J535*'B. WasteTracking'!$H535/100),0)</f>
        <v>0</v>
      </c>
      <c r="S509" s="67">
        <f>IF(ISNUMBER('B. WasteTracking'!K535), 'B. WasteTracking'!K535*'B. WasteTracking'!$H535/100,0)</f>
        <v>0</v>
      </c>
      <c r="T509" s="67">
        <f>IF(ISNUMBER('B. WasteTracking'!H535), 'B. WasteTracking'!H535,0)</f>
        <v>0</v>
      </c>
      <c r="W509" s="9"/>
      <c r="X509" s="9"/>
      <c r="AX509" s="4">
        <v>497</v>
      </c>
      <c r="AY509" s="4" t="e">
        <f>IF(#REF!="", "0",#REF! *#REF!/100)</f>
        <v>#REF!</v>
      </c>
      <c r="AZ509" s="4" t="e">
        <f>IF(#REF!="", "0",#REF! *#REF!/100)</f>
        <v>#REF!</v>
      </c>
      <c r="BA509" s="4" t="e">
        <f>IF(#REF!="", "0",#REF! *#REF!/100)</f>
        <v>#REF!</v>
      </c>
      <c r="BB509" s="4" t="e">
        <f>IF(#REF!="", "0",#REF! *#REF!/100)</f>
        <v>#REF!</v>
      </c>
    </row>
    <row r="510" spans="16:54" x14ac:dyDescent="0.35">
      <c r="P510" s="14">
        <f>'B. WasteTracking'!G536</f>
        <v>0</v>
      </c>
      <c r="Q510" s="67">
        <f>IF(ISNUMBER('B. WasteTracking'!I536), IF('B. WasteTracking'!$I$38=Calculations!$O$6,'B. WasteTracking'!I536,'B. WasteTracking'!I536*'B. WasteTracking'!$H536/100),0)</f>
        <v>0</v>
      </c>
      <c r="R510" s="67">
        <f>IF(ISNUMBER('B. WasteTracking'!J536), IF('B. WasteTracking'!$J$38=Calculations!$O$6,'B. WasteTracking'!J536,'B. WasteTracking'!J536*'B. WasteTracking'!$H536/100),0)</f>
        <v>0</v>
      </c>
      <c r="S510" s="67">
        <f>IF(ISNUMBER('B. WasteTracking'!K536), 'B. WasteTracking'!K536*'B. WasteTracking'!$H536/100,0)</f>
        <v>0</v>
      </c>
      <c r="T510" s="67">
        <f>IF(ISNUMBER('B. WasteTracking'!H536), 'B. WasteTracking'!H536,0)</f>
        <v>0</v>
      </c>
      <c r="W510" s="9"/>
      <c r="X510" s="9"/>
      <c r="AX510" s="4">
        <v>498</v>
      </c>
      <c r="AY510" s="4" t="e">
        <f>IF(#REF!="", "0",#REF! *#REF!/100)</f>
        <v>#REF!</v>
      </c>
      <c r="AZ510" s="4" t="e">
        <f>IF(#REF!="", "0",#REF! *#REF!/100)</f>
        <v>#REF!</v>
      </c>
      <c r="BA510" s="4" t="e">
        <f>IF(#REF!="", "0",#REF! *#REF!/100)</f>
        <v>#REF!</v>
      </c>
      <c r="BB510" s="4" t="e">
        <f>IF(#REF!="", "0",#REF! *#REF!/100)</f>
        <v>#REF!</v>
      </c>
    </row>
    <row r="511" spans="16:54" x14ac:dyDescent="0.35">
      <c r="P511" s="14">
        <f>'B. WasteTracking'!G537</f>
        <v>0</v>
      </c>
      <c r="Q511" s="67">
        <f>IF(ISNUMBER('B. WasteTracking'!I537), IF('B. WasteTracking'!$I$38=Calculations!$O$6,'B. WasteTracking'!I537,'B. WasteTracking'!I537*'B. WasteTracking'!$H537/100),0)</f>
        <v>0</v>
      </c>
      <c r="R511" s="67">
        <f>IF(ISNUMBER('B. WasteTracking'!J537), IF('B. WasteTracking'!$J$38=Calculations!$O$6,'B. WasteTracking'!J537,'B. WasteTracking'!J537*'B. WasteTracking'!$H537/100),0)</f>
        <v>0</v>
      </c>
      <c r="S511" s="67">
        <f>IF(ISNUMBER('B. WasteTracking'!K537), 'B. WasteTracking'!K537*'B. WasteTracking'!$H537/100,0)</f>
        <v>0</v>
      </c>
      <c r="T511" s="67">
        <f>IF(ISNUMBER('B. WasteTracking'!H537), 'B. WasteTracking'!H537,0)</f>
        <v>0</v>
      </c>
      <c r="W511" s="9"/>
      <c r="X511" s="9"/>
      <c r="AX511" s="4">
        <v>499</v>
      </c>
      <c r="AY511" s="4" t="e">
        <f>IF(#REF!="", "0",#REF! *#REF!/100)</f>
        <v>#REF!</v>
      </c>
      <c r="AZ511" s="4" t="e">
        <f>IF(#REF!="", "0",#REF! *#REF!/100)</f>
        <v>#REF!</v>
      </c>
      <c r="BA511" s="4" t="e">
        <f>IF(#REF!="", "0",#REF! *#REF!/100)</f>
        <v>#REF!</v>
      </c>
      <c r="BB511" s="4" t="e">
        <f>IF(#REF!="", "0",#REF! *#REF!/100)</f>
        <v>#REF!</v>
      </c>
    </row>
    <row r="512" spans="16:54" x14ac:dyDescent="0.35">
      <c r="P512" s="14">
        <f>'B. WasteTracking'!G538</f>
        <v>0</v>
      </c>
      <c r="Q512" s="67">
        <f>IF(ISNUMBER('B. WasteTracking'!I538), IF('B. WasteTracking'!$I$38=Calculations!$O$6,'B. WasteTracking'!I538,'B. WasteTracking'!I538*'B. WasteTracking'!$H538/100),0)</f>
        <v>0</v>
      </c>
      <c r="R512" s="67">
        <f>IF(ISNUMBER('B. WasteTracking'!J538), IF('B. WasteTracking'!$J$38=Calculations!$O$6,'B. WasteTracking'!J538,'B. WasteTracking'!J538*'B. WasteTracking'!$H538/100),0)</f>
        <v>0</v>
      </c>
      <c r="S512" s="67">
        <f>IF(ISNUMBER('B. WasteTracking'!K538), 'B. WasteTracking'!K538*'B. WasteTracking'!$H538/100,0)</f>
        <v>0</v>
      </c>
      <c r="T512" s="67">
        <f>IF(ISNUMBER('B. WasteTracking'!H538), 'B. WasteTracking'!H538,0)</f>
        <v>0</v>
      </c>
      <c r="W512" s="9"/>
      <c r="X512" s="9"/>
      <c r="AX512" s="4">
        <v>500</v>
      </c>
      <c r="AY512" s="4" t="e">
        <f>IF(#REF!="", "0",#REF! *#REF!/100)</f>
        <v>#REF!</v>
      </c>
      <c r="AZ512" s="4" t="e">
        <f>IF(#REF!="", "0",#REF! *#REF!/100)</f>
        <v>#REF!</v>
      </c>
      <c r="BA512" s="4" t="e">
        <f>IF(#REF!="", "0",#REF! *#REF!/100)</f>
        <v>#REF!</v>
      </c>
      <c r="BB512" s="4" t="e">
        <f>IF(#REF!="", "0",#REF! *#REF!/100)</f>
        <v>#REF!</v>
      </c>
    </row>
    <row r="513" spans="16:54" x14ac:dyDescent="0.35">
      <c r="P513" s="14">
        <f>'B. WasteTracking'!G539</f>
        <v>0</v>
      </c>
      <c r="Q513" s="67">
        <f>IF(ISNUMBER('B. WasteTracking'!I539), IF('B. WasteTracking'!$I$38=Calculations!$O$6,'B. WasteTracking'!I539,'B. WasteTracking'!I539*'B. WasteTracking'!$H539/100),0)</f>
        <v>0</v>
      </c>
      <c r="R513" s="67">
        <f>IF(ISNUMBER('B. WasteTracking'!J539), IF('B. WasteTracking'!$J$38=Calculations!$O$6,'B. WasteTracking'!J539,'B. WasteTracking'!J539*'B. WasteTracking'!$H539/100),0)</f>
        <v>0</v>
      </c>
      <c r="S513" s="67">
        <f>IF(ISNUMBER('B. WasteTracking'!K539), 'B. WasteTracking'!K539*'B. WasteTracking'!$H539/100,0)</f>
        <v>0</v>
      </c>
      <c r="T513" s="67">
        <f>IF(ISNUMBER('B. WasteTracking'!H539), 'B. WasteTracking'!H539,0)</f>
        <v>0</v>
      </c>
      <c r="W513" s="9"/>
      <c r="X513" s="9"/>
      <c r="AX513" s="4">
        <v>501</v>
      </c>
      <c r="AY513" s="4" t="e">
        <f>IF(#REF!="", "0",#REF! *#REF!/100)</f>
        <v>#REF!</v>
      </c>
      <c r="AZ513" s="4" t="e">
        <f>IF(#REF!="", "0",#REF! *#REF!/100)</f>
        <v>#REF!</v>
      </c>
      <c r="BA513" s="4" t="e">
        <f>IF(#REF!="", "0",#REF! *#REF!/100)</f>
        <v>#REF!</v>
      </c>
      <c r="BB513" s="4" t="e">
        <f>IF(#REF!="", "0",#REF! *#REF!/100)</f>
        <v>#REF!</v>
      </c>
    </row>
    <row r="514" spans="16:54" x14ac:dyDescent="0.35">
      <c r="P514" s="14">
        <f>'B. WasteTracking'!G540</f>
        <v>0</v>
      </c>
      <c r="Q514" s="67">
        <f>IF(ISNUMBER('B. WasteTracking'!I540), IF('B. WasteTracking'!$I$38=Calculations!$O$6,'B. WasteTracking'!I540,'B. WasteTracking'!I540*'B. WasteTracking'!$H540/100),0)</f>
        <v>0</v>
      </c>
      <c r="R514" s="67">
        <f>IF(ISNUMBER('B. WasteTracking'!J540), IF('B. WasteTracking'!$J$38=Calculations!$O$6,'B. WasteTracking'!J540,'B. WasteTracking'!J540*'B. WasteTracking'!$H540/100),0)</f>
        <v>0</v>
      </c>
      <c r="S514" s="67">
        <f>IF(ISNUMBER('B. WasteTracking'!K540), 'B. WasteTracking'!K540*'B. WasteTracking'!$H540/100,0)</f>
        <v>0</v>
      </c>
      <c r="T514" s="67">
        <f>IF(ISNUMBER('B. WasteTracking'!H540), 'B. WasteTracking'!H540,0)</f>
        <v>0</v>
      </c>
      <c r="W514" s="9"/>
      <c r="X514" s="9"/>
      <c r="AX514" s="4">
        <v>502</v>
      </c>
      <c r="AY514" s="4" t="e">
        <f>IF(#REF!="", "0",#REF! *#REF!/100)</f>
        <v>#REF!</v>
      </c>
      <c r="AZ514" s="4" t="e">
        <f>IF(#REF!="", "0",#REF! *#REF!/100)</f>
        <v>#REF!</v>
      </c>
      <c r="BA514" s="4" t="e">
        <f>IF(#REF!="", "0",#REF! *#REF!/100)</f>
        <v>#REF!</v>
      </c>
      <c r="BB514" s="4" t="e">
        <f>IF(#REF!="", "0",#REF! *#REF!/100)</f>
        <v>#REF!</v>
      </c>
    </row>
    <row r="515" spans="16:54" x14ac:dyDescent="0.35">
      <c r="P515" s="14">
        <f>'B. WasteTracking'!G541</f>
        <v>0</v>
      </c>
      <c r="Q515" s="67">
        <f>IF(ISNUMBER('B. WasteTracking'!I541), IF('B. WasteTracking'!$I$38=Calculations!$O$6,'B. WasteTracking'!I541,'B. WasteTracking'!I541*'B. WasteTracking'!$H541/100),0)</f>
        <v>0</v>
      </c>
      <c r="R515" s="67">
        <f>IF(ISNUMBER('B. WasteTracking'!J541), IF('B. WasteTracking'!$J$38=Calculations!$O$6,'B. WasteTracking'!J541,'B. WasteTracking'!J541*'B. WasteTracking'!$H541/100),0)</f>
        <v>0</v>
      </c>
      <c r="S515" s="67">
        <f>IF(ISNUMBER('B. WasteTracking'!K541), 'B. WasteTracking'!K541*'B. WasteTracking'!$H541/100,0)</f>
        <v>0</v>
      </c>
      <c r="T515" s="67">
        <f>IF(ISNUMBER('B. WasteTracking'!H541), 'B. WasteTracking'!H541,0)</f>
        <v>0</v>
      </c>
      <c r="W515" s="9"/>
      <c r="X515" s="9"/>
      <c r="AX515" s="4">
        <v>503</v>
      </c>
      <c r="AY515" s="4" t="e">
        <f>IF(#REF!="", "0",#REF! *#REF!/100)</f>
        <v>#REF!</v>
      </c>
      <c r="AZ515" s="4" t="e">
        <f>IF(#REF!="", "0",#REF! *#REF!/100)</f>
        <v>#REF!</v>
      </c>
      <c r="BA515" s="4" t="e">
        <f>IF(#REF!="", "0",#REF! *#REF!/100)</f>
        <v>#REF!</v>
      </c>
      <c r="BB515" s="4" t="e">
        <f>IF(#REF!="", "0",#REF! *#REF!/100)</f>
        <v>#REF!</v>
      </c>
    </row>
    <row r="516" spans="16:54" x14ac:dyDescent="0.35">
      <c r="P516" s="14">
        <f>'B. WasteTracking'!G542</f>
        <v>0</v>
      </c>
      <c r="Q516" s="67">
        <f>IF(ISNUMBER('B. WasteTracking'!I542), IF('B. WasteTracking'!$I$38=Calculations!$O$6,'B. WasteTracking'!I542,'B. WasteTracking'!I542*'B. WasteTracking'!$H542/100),0)</f>
        <v>0</v>
      </c>
      <c r="R516" s="67">
        <f>IF(ISNUMBER('B. WasteTracking'!J542), IF('B. WasteTracking'!$J$38=Calculations!$O$6,'B. WasteTracking'!J542,'B. WasteTracking'!J542*'B. WasteTracking'!$H542/100),0)</f>
        <v>0</v>
      </c>
      <c r="S516" s="67">
        <f>IF(ISNUMBER('B. WasteTracking'!K542), 'B. WasteTracking'!K542*'B. WasteTracking'!$H542/100,0)</f>
        <v>0</v>
      </c>
      <c r="T516" s="67">
        <f>IF(ISNUMBER('B. WasteTracking'!H542), 'B. WasteTracking'!H542,0)</f>
        <v>0</v>
      </c>
      <c r="W516" s="9"/>
      <c r="X516" s="9"/>
      <c r="AX516" s="4">
        <v>504</v>
      </c>
      <c r="AY516" s="4" t="e">
        <f>IF(#REF!="", "0",#REF! *#REF!/100)</f>
        <v>#REF!</v>
      </c>
      <c r="AZ516" s="4" t="e">
        <f>IF(#REF!="", "0",#REF! *#REF!/100)</f>
        <v>#REF!</v>
      </c>
      <c r="BA516" s="4" t="e">
        <f>IF(#REF!="", "0",#REF! *#REF!/100)</f>
        <v>#REF!</v>
      </c>
      <c r="BB516" s="4" t="e">
        <f>IF(#REF!="", "0",#REF! *#REF!/100)</f>
        <v>#REF!</v>
      </c>
    </row>
    <row r="517" spans="16:54" x14ac:dyDescent="0.35">
      <c r="P517" s="14">
        <f>'B. WasteTracking'!G543</f>
        <v>0</v>
      </c>
      <c r="Q517" s="67">
        <f>IF(ISNUMBER('B. WasteTracking'!I543), IF('B. WasteTracking'!$I$38=Calculations!$O$6,'B. WasteTracking'!I543,'B. WasteTracking'!I543*'B. WasteTracking'!$H543/100),0)</f>
        <v>0</v>
      </c>
      <c r="R517" s="67">
        <f>IF(ISNUMBER('B. WasteTracking'!J543), IF('B. WasteTracking'!$J$38=Calculations!$O$6,'B. WasteTracking'!J543,'B. WasteTracking'!J543*'B. WasteTracking'!$H543/100),0)</f>
        <v>0</v>
      </c>
      <c r="S517" s="67">
        <f>IF(ISNUMBER('B. WasteTracking'!K543), 'B. WasteTracking'!K543*'B. WasteTracking'!$H543/100,0)</f>
        <v>0</v>
      </c>
      <c r="T517" s="67">
        <f>IF(ISNUMBER('B. WasteTracking'!H543), 'B. WasteTracking'!H543,0)</f>
        <v>0</v>
      </c>
      <c r="W517" s="9"/>
      <c r="X517" s="9"/>
      <c r="AX517" s="4">
        <v>505</v>
      </c>
      <c r="AY517" s="4" t="e">
        <f>IF(#REF!="", "0",#REF! *#REF!/100)</f>
        <v>#REF!</v>
      </c>
      <c r="AZ517" s="4" t="e">
        <f>IF(#REF!="", "0",#REF! *#REF!/100)</f>
        <v>#REF!</v>
      </c>
      <c r="BA517" s="4" t="e">
        <f>IF(#REF!="", "0",#REF! *#REF!/100)</f>
        <v>#REF!</v>
      </c>
      <c r="BB517" s="4" t="e">
        <f>IF(#REF!="", "0",#REF! *#REF!/100)</f>
        <v>#REF!</v>
      </c>
    </row>
    <row r="518" spans="16:54" x14ac:dyDescent="0.35">
      <c r="P518" s="14">
        <f>'B. WasteTracking'!G544</f>
        <v>0</v>
      </c>
      <c r="Q518" s="67">
        <f>IF(ISNUMBER('B. WasteTracking'!I544), IF('B. WasteTracking'!$I$38=Calculations!$O$6,'B. WasteTracking'!I544,'B. WasteTracking'!I544*'B. WasteTracking'!$H544/100),0)</f>
        <v>0</v>
      </c>
      <c r="R518" s="67">
        <f>IF(ISNUMBER('B. WasteTracking'!J544), IF('B. WasteTracking'!$J$38=Calculations!$O$6,'B. WasteTracking'!J544,'B. WasteTracking'!J544*'B. WasteTracking'!$H544/100),0)</f>
        <v>0</v>
      </c>
      <c r="S518" s="67">
        <f>IF(ISNUMBER('B. WasteTracking'!K544), 'B. WasteTracking'!K544*'B. WasteTracking'!$H544/100,0)</f>
        <v>0</v>
      </c>
      <c r="T518" s="67">
        <f>IF(ISNUMBER('B. WasteTracking'!H544), 'B. WasteTracking'!H544,0)</f>
        <v>0</v>
      </c>
      <c r="W518" s="9"/>
      <c r="X518" s="9"/>
      <c r="AX518" s="4">
        <v>506</v>
      </c>
      <c r="AY518" s="4" t="e">
        <f>IF(#REF!="", "0",#REF! *#REF!/100)</f>
        <v>#REF!</v>
      </c>
      <c r="AZ518" s="4" t="e">
        <f>IF(#REF!="", "0",#REF! *#REF!/100)</f>
        <v>#REF!</v>
      </c>
      <c r="BA518" s="4" t="e">
        <f>IF(#REF!="", "0",#REF! *#REF!/100)</f>
        <v>#REF!</v>
      </c>
      <c r="BB518" s="4" t="e">
        <f>IF(#REF!="", "0",#REF! *#REF!/100)</f>
        <v>#REF!</v>
      </c>
    </row>
    <row r="519" spans="16:54" x14ac:dyDescent="0.35">
      <c r="P519" s="14">
        <f>'B. WasteTracking'!G545</f>
        <v>0</v>
      </c>
      <c r="Q519" s="67">
        <f>IF(ISNUMBER('B. WasteTracking'!I545), IF('B. WasteTracking'!$I$38=Calculations!$O$6,'B. WasteTracking'!I545,'B. WasteTracking'!I545*'B. WasteTracking'!$H545/100),0)</f>
        <v>0</v>
      </c>
      <c r="R519" s="67">
        <f>IF(ISNUMBER('B. WasteTracking'!J545), IF('B. WasteTracking'!$J$38=Calculations!$O$6,'B. WasteTracking'!J545,'B. WasteTracking'!J545*'B. WasteTracking'!$H545/100),0)</f>
        <v>0</v>
      </c>
      <c r="S519" s="67">
        <f>IF(ISNUMBER('B. WasteTracking'!K545), 'B. WasteTracking'!K545*'B. WasteTracking'!$H545/100,0)</f>
        <v>0</v>
      </c>
      <c r="T519" s="67">
        <f>IF(ISNUMBER('B. WasteTracking'!H545), 'B. WasteTracking'!H545,0)</f>
        <v>0</v>
      </c>
      <c r="W519" s="9"/>
      <c r="X519" s="9"/>
      <c r="AX519" s="4">
        <v>507</v>
      </c>
      <c r="AY519" s="4" t="e">
        <f>IF(#REF!="", "0",#REF! *#REF!/100)</f>
        <v>#REF!</v>
      </c>
      <c r="AZ519" s="4" t="e">
        <f>IF(#REF!="", "0",#REF! *#REF!/100)</f>
        <v>#REF!</v>
      </c>
      <c r="BA519" s="4" t="e">
        <f>IF(#REF!="", "0",#REF! *#REF!/100)</f>
        <v>#REF!</v>
      </c>
      <c r="BB519" s="4" t="e">
        <f>IF(#REF!="", "0",#REF! *#REF!/100)</f>
        <v>#REF!</v>
      </c>
    </row>
    <row r="520" spans="16:54" x14ac:dyDescent="0.35">
      <c r="P520" s="14">
        <f>'B. WasteTracking'!G546</f>
        <v>0</v>
      </c>
      <c r="Q520" s="67">
        <f>IF(ISNUMBER('B. WasteTracking'!I546), IF('B. WasteTracking'!$I$38=Calculations!$O$6,'B. WasteTracking'!I546,'B. WasteTracking'!I546*'B. WasteTracking'!$H546/100),0)</f>
        <v>0</v>
      </c>
      <c r="R520" s="67">
        <f>IF(ISNUMBER('B. WasteTracking'!J546), IF('B. WasteTracking'!$J$38=Calculations!$O$6,'B. WasteTracking'!J546,'B. WasteTracking'!J546*'B. WasteTracking'!$H546/100),0)</f>
        <v>0</v>
      </c>
      <c r="S520" s="67">
        <f>IF(ISNUMBER('B. WasteTracking'!K546), 'B. WasteTracking'!K546*'B. WasteTracking'!$H546/100,0)</f>
        <v>0</v>
      </c>
      <c r="T520" s="67">
        <f>IF(ISNUMBER('B. WasteTracking'!H546), 'B. WasteTracking'!H546,0)</f>
        <v>0</v>
      </c>
      <c r="W520" s="9"/>
      <c r="X520" s="9"/>
      <c r="AX520" s="4">
        <v>508</v>
      </c>
      <c r="AY520" s="4" t="e">
        <f>IF(#REF!="", "0",#REF! *#REF!/100)</f>
        <v>#REF!</v>
      </c>
      <c r="AZ520" s="4" t="e">
        <f>IF(#REF!="", "0",#REF! *#REF!/100)</f>
        <v>#REF!</v>
      </c>
      <c r="BA520" s="4" t="e">
        <f>IF(#REF!="", "0",#REF! *#REF!/100)</f>
        <v>#REF!</v>
      </c>
      <c r="BB520" s="4" t="e">
        <f>IF(#REF!="", "0",#REF! *#REF!/100)</f>
        <v>#REF!</v>
      </c>
    </row>
    <row r="521" spans="16:54" x14ac:dyDescent="0.35">
      <c r="P521" s="14">
        <f>'B. WasteTracking'!G547</f>
        <v>0</v>
      </c>
      <c r="Q521" s="67">
        <f>IF(ISNUMBER('B. WasteTracking'!I547), IF('B. WasteTracking'!$I$38=Calculations!$O$6,'B. WasteTracking'!I547,'B. WasteTracking'!I547*'B. WasteTracking'!$H547/100),0)</f>
        <v>0</v>
      </c>
      <c r="R521" s="67">
        <f>IF(ISNUMBER('B. WasteTracking'!J547), IF('B. WasteTracking'!$J$38=Calculations!$O$6,'B. WasteTracking'!J547,'B. WasteTracking'!J547*'B. WasteTracking'!$H547/100),0)</f>
        <v>0</v>
      </c>
      <c r="S521" s="67">
        <f>IF(ISNUMBER('B. WasteTracking'!K547), 'B. WasteTracking'!K547*'B. WasteTracking'!$H547/100,0)</f>
        <v>0</v>
      </c>
      <c r="T521" s="67">
        <f>IF(ISNUMBER('B. WasteTracking'!H547), 'B. WasteTracking'!H547,0)</f>
        <v>0</v>
      </c>
      <c r="W521" s="9"/>
      <c r="X521" s="9"/>
      <c r="AX521" s="4">
        <v>509</v>
      </c>
      <c r="AY521" s="4" t="e">
        <f>IF(#REF!="", "0",#REF! *#REF!/100)</f>
        <v>#REF!</v>
      </c>
      <c r="AZ521" s="4" t="e">
        <f>IF(#REF!="", "0",#REF! *#REF!/100)</f>
        <v>#REF!</v>
      </c>
      <c r="BA521" s="4" t="e">
        <f>IF(#REF!="", "0",#REF! *#REF!/100)</f>
        <v>#REF!</v>
      </c>
      <c r="BB521" s="4" t="e">
        <f>IF(#REF!="", "0",#REF! *#REF!/100)</f>
        <v>#REF!</v>
      </c>
    </row>
    <row r="522" spans="16:54" x14ac:dyDescent="0.35">
      <c r="P522" s="14">
        <f>'B. WasteTracking'!G548</f>
        <v>0</v>
      </c>
      <c r="Q522" s="67">
        <f>IF(ISNUMBER('B. WasteTracking'!I548), IF('B. WasteTracking'!$I$38=Calculations!$O$6,'B. WasteTracking'!I548,'B. WasteTracking'!I548*'B. WasteTracking'!$H548/100),0)</f>
        <v>0</v>
      </c>
      <c r="R522" s="67">
        <f>IF(ISNUMBER('B. WasteTracking'!J548), IF('B. WasteTracking'!$J$38=Calculations!$O$6,'B. WasteTracking'!J548,'B. WasteTracking'!J548*'B. WasteTracking'!$H548/100),0)</f>
        <v>0</v>
      </c>
      <c r="S522" s="67">
        <f>IF(ISNUMBER('B. WasteTracking'!K548), 'B. WasteTracking'!K548*'B. WasteTracking'!$H548/100,0)</f>
        <v>0</v>
      </c>
      <c r="T522" s="67">
        <f>IF(ISNUMBER('B. WasteTracking'!H548), 'B. WasteTracking'!H548,0)</f>
        <v>0</v>
      </c>
      <c r="W522" s="9"/>
      <c r="X522" s="9"/>
      <c r="AX522" s="4">
        <v>510</v>
      </c>
      <c r="AY522" s="4" t="e">
        <f>IF(#REF!="", "0",#REF! *#REF!/100)</f>
        <v>#REF!</v>
      </c>
      <c r="AZ522" s="4" t="e">
        <f>IF(#REF!="", "0",#REF! *#REF!/100)</f>
        <v>#REF!</v>
      </c>
      <c r="BA522" s="4" t="e">
        <f>IF(#REF!="", "0",#REF! *#REF!/100)</f>
        <v>#REF!</v>
      </c>
      <c r="BB522" s="4" t="e">
        <f>IF(#REF!="", "0",#REF! *#REF!/100)</f>
        <v>#REF!</v>
      </c>
    </row>
    <row r="523" spans="16:54" x14ac:dyDescent="0.35">
      <c r="P523" s="14">
        <f>'B. WasteTracking'!G549</f>
        <v>0</v>
      </c>
      <c r="Q523" s="67">
        <f>IF(ISNUMBER('B. WasteTracking'!I549), IF('B. WasteTracking'!$I$38=Calculations!$O$6,'B. WasteTracking'!I549,'B. WasteTracking'!I549*'B. WasteTracking'!$H549/100),0)</f>
        <v>0</v>
      </c>
      <c r="R523" s="67">
        <f>IF(ISNUMBER('B. WasteTracking'!J549), IF('B. WasteTracking'!$J$38=Calculations!$O$6,'B. WasteTracking'!J549,'B. WasteTracking'!J549*'B. WasteTracking'!$H549/100),0)</f>
        <v>0</v>
      </c>
      <c r="S523" s="67">
        <f>IF(ISNUMBER('B. WasteTracking'!K549), 'B. WasteTracking'!K549*'B. WasteTracking'!$H549/100,0)</f>
        <v>0</v>
      </c>
      <c r="T523" s="67">
        <f>IF(ISNUMBER('B. WasteTracking'!H549), 'B. WasteTracking'!H549,0)</f>
        <v>0</v>
      </c>
      <c r="W523" s="9"/>
      <c r="X523" s="9"/>
      <c r="AX523" s="4">
        <v>511</v>
      </c>
      <c r="AY523" s="4" t="e">
        <f>IF(#REF!="", "0",#REF! *#REF!/100)</f>
        <v>#REF!</v>
      </c>
      <c r="AZ523" s="4" t="e">
        <f>IF(#REF!="", "0",#REF! *#REF!/100)</f>
        <v>#REF!</v>
      </c>
      <c r="BA523" s="4" t="e">
        <f>IF(#REF!="", "0",#REF! *#REF!/100)</f>
        <v>#REF!</v>
      </c>
      <c r="BB523" s="4" t="e">
        <f>IF(#REF!="", "0",#REF! *#REF!/100)</f>
        <v>#REF!</v>
      </c>
    </row>
    <row r="524" spans="16:54" x14ac:dyDescent="0.35">
      <c r="P524" s="14">
        <f>'B. WasteTracking'!G550</f>
        <v>0</v>
      </c>
      <c r="Q524" s="67">
        <f>IF(ISNUMBER('B. WasteTracking'!I550), IF('B. WasteTracking'!$I$38=Calculations!$O$6,'B. WasteTracking'!I550,'B. WasteTracking'!I550*'B. WasteTracking'!$H550/100),0)</f>
        <v>0</v>
      </c>
      <c r="R524" s="67">
        <f>IF(ISNUMBER('B. WasteTracking'!J550), IF('B. WasteTracking'!$J$38=Calculations!$O$6,'B. WasteTracking'!J550,'B. WasteTracking'!J550*'B. WasteTracking'!$H550/100),0)</f>
        <v>0</v>
      </c>
      <c r="S524" s="67">
        <f>IF(ISNUMBER('B. WasteTracking'!K550), 'B. WasteTracking'!K550*'B. WasteTracking'!$H550/100,0)</f>
        <v>0</v>
      </c>
      <c r="T524" s="67">
        <f>IF(ISNUMBER('B. WasteTracking'!H550), 'B. WasteTracking'!H550,0)</f>
        <v>0</v>
      </c>
      <c r="W524" s="9"/>
      <c r="X524" s="9"/>
      <c r="AX524" s="4">
        <v>512</v>
      </c>
      <c r="AY524" s="4" t="e">
        <f>IF(#REF!="", "0",#REF! *#REF!/100)</f>
        <v>#REF!</v>
      </c>
      <c r="AZ524" s="4" t="e">
        <f>IF(#REF!="", "0",#REF! *#REF!/100)</f>
        <v>#REF!</v>
      </c>
      <c r="BA524" s="4" t="e">
        <f>IF(#REF!="", "0",#REF! *#REF!/100)</f>
        <v>#REF!</v>
      </c>
      <c r="BB524" s="4" t="e">
        <f>IF(#REF!="", "0",#REF! *#REF!/100)</f>
        <v>#REF!</v>
      </c>
    </row>
    <row r="525" spans="16:54" x14ac:dyDescent="0.35">
      <c r="P525" s="14">
        <f>'B. WasteTracking'!G551</f>
        <v>0</v>
      </c>
      <c r="Q525" s="67">
        <f>IF(ISNUMBER('B. WasteTracking'!I551), IF('B. WasteTracking'!$I$38=Calculations!$O$6,'B. WasteTracking'!I551,'B. WasteTracking'!I551*'B. WasteTracking'!$H551/100),0)</f>
        <v>0</v>
      </c>
      <c r="R525" s="67">
        <f>IF(ISNUMBER('B. WasteTracking'!J551), IF('B. WasteTracking'!$J$38=Calculations!$O$6,'B. WasteTracking'!J551,'B. WasteTracking'!J551*'B. WasteTracking'!$H551/100),0)</f>
        <v>0</v>
      </c>
      <c r="S525" s="67">
        <f>IF(ISNUMBER('B. WasteTracking'!K551), 'B. WasteTracking'!K551*'B. WasteTracking'!$H551/100,0)</f>
        <v>0</v>
      </c>
      <c r="T525" s="67">
        <f>IF(ISNUMBER('B. WasteTracking'!H551), 'B. WasteTracking'!H551,0)</f>
        <v>0</v>
      </c>
      <c r="W525" s="9"/>
      <c r="X525" s="9"/>
      <c r="AX525" s="4">
        <v>513</v>
      </c>
      <c r="AY525" s="4" t="e">
        <f>IF(#REF!="", "0",#REF! *#REF!/100)</f>
        <v>#REF!</v>
      </c>
      <c r="AZ525" s="4" t="e">
        <f>IF(#REF!="", "0",#REF! *#REF!/100)</f>
        <v>#REF!</v>
      </c>
      <c r="BA525" s="4" t="e">
        <f>IF(#REF!="", "0",#REF! *#REF!/100)</f>
        <v>#REF!</v>
      </c>
      <c r="BB525" s="4" t="e">
        <f>IF(#REF!="", "0",#REF! *#REF!/100)</f>
        <v>#REF!</v>
      </c>
    </row>
    <row r="526" spans="16:54" x14ac:dyDescent="0.35">
      <c r="P526" s="14">
        <f>'B. WasteTracking'!G552</f>
        <v>0</v>
      </c>
      <c r="Q526" s="67">
        <f>IF(ISNUMBER('B. WasteTracking'!I552), IF('B. WasteTracking'!$I$38=Calculations!$O$6,'B. WasteTracking'!I552,'B. WasteTracking'!I552*'B. WasteTracking'!$H552/100),0)</f>
        <v>0</v>
      </c>
      <c r="R526" s="67">
        <f>IF(ISNUMBER('B. WasteTracking'!J552), IF('B. WasteTracking'!$J$38=Calculations!$O$6,'B. WasteTracking'!J552,'B. WasteTracking'!J552*'B. WasteTracking'!$H552/100),0)</f>
        <v>0</v>
      </c>
      <c r="S526" s="67">
        <f>IF(ISNUMBER('B. WasteTracking'!K552), 'B. WasteTracking'!K552*'B. WasteTracking'!$H552/100,0)</f>
        <v>0</v>
      </c>
      <c r="T526" s="67">
        <f>IF(ISNUMBER('B. WasteTracking'!H552), 'B. WasteTracking'!H552,0)</f>
        <v>0</v>
      </c>
      <c r="W526" s="9"/>
      <c r="X526" s="9"/>
      <c r="AX526" s="4">
        <v>514</v>
      </c>
      <c r="AY526" s="4" t="e">
        <f>IF(#REF!="", "0",#REF! *#REF!/100)</f>
        <v>#REF!</v>
      </c>
      <c r="AZ526" s="4" t="e">
        <f>IF(#REF!="", "0",#REF! *#REF!/100)</f>
        <v>#REF!</v>
      </c>
      <c r="BA526" s="4" t="e">
        <f>IF(#REF!="", "0",#REF! *#REF!/100)</f>
        <v>#REF!</v>
      </c>
      <c r="BB526" s="4" t="e">
        <f>IF(#REF!="", "0",#REF! *#REF!/100)</f>
        <v>#REF!</v>
      </c>
    </row>
    <row r="527" spans="16:54" x14ac:dyDescent="0.35">
      <c r="P527" s="14">
        <f>'B. WasteTracking'!G553</f>
        <v>0</v>
      </c>
      <c r="Q527" s="67">
        <f>IF(ISNUMBER('B. WasteTracking'!I553), IF('B. WasteTracking'!$I$38=Calculations!$O$6,'B. WasteTracking'!I553,'B. WasteTracking'!I553*'B. WasteTracking'!$H553/100),0)</f>
        <v>0</v>
      </c>
      <c r="R527" s="67">
        <f>IF(ISNUMBER('B. WasteTracking'!J553), IF('B. WasteTracking'!$J$38=Calculations!$O$6,'B. WasteTracking'!J553,'B. WasteTracking'!J553*'B. WasteTracking'!$H553/100),0)</f>
        <v>0</v>
      </c>
      <c r="S527" s="67">
        <f>IF(ISNUMBER('B. WasteTracking'!K553), 'B. WasteTracking'!K553*'B. WasteTracking'!$H553/100,0)</f>
        <v>0</v>
      </c>
      <c r="T527" s="67">
        <f>IF(ISNUMBER('B. WasteTracking'!H553), 'B. WasteTracking'!H553,0)</f>
        <v>0</v>
      </c>
      <c r="W527" s="9"/>
      <c r="X527" s="9"/>
      <c r="AX527" s="4">
        <v>515</v>
      </c>
      <c r="AY527" s="4" t="e">
        <f>IF(#REF!="", "0",#REF! *#REF!/100)</f>
        <v>#REF!</v>
      </c>
      <c r="AZ527" s="4" t="e">
        <f>IF(#REF!="", "0",#REF! *#REF!/100)</f>
        <v>#REF!</v>
      </c>
      <c r="BA527" s="4" t="e">
        <f>IF(#REF!="", "0",#REF! *#REF!/100)</f>
        <v>#REF!</v>
      </c>
      <c r="BB527" s="4" t="e">
        <f>IF(#REF!="", "0",#REF! *#REF!/100)</f>
        <v>#REF!</v>
      </c>
    </row>
    <row r="528" spans="16:54" x14ac:dyDescent="0.35">
      <c r="P528" s="14">
        <f>'B. WasteTracking'!G554</f>
        <v>0</v>
      </c>
      <c r="Q528" s="67">
        <f>IF(ISNUMBER('B. WasteTracking'!I554), IF('B. WasteTracking'!$I$38=Calculations!$O$6,'B. WasteTracking'!I554,'B. WasteTracking'!I554*'B. WasteTracking'!$H554/100),0)</f>
        <v>0</v>
      </c>
      <c r="R528" s="67">
        <f>IF(ISNUMBER('B. WasteTracking'!J554), IF('B. WasteTracking'!$J$38=Calculations!$O$6,'B. WasteTracking'!J554,'B. WasteTracking'!J554*'B. WasteTracking'!$H554/100),0)</f>
        <v>0</v>
      </c>
      <c r="S528" s="67">
        <f>IF(ISNUMBER('B. WasteTracking'!K554), 'B. WasteTracking'!K554*'B. WasteTracking'!$H554/100,0)</f>
        <v>0</v>
      </c>
      <c r="T528" s="67">
        <f>IF(ISNUMBER('B. WasteTracking'!H554), 'B. WasteTracking'!H554,0)</f>
        <v>0</v>
      </c>
      <c r="W528" s="9"/>
      <c r="X528" s="9"/>
      <c r="AX528" s="4">
        <v>516</v>
      </c>
      <c r="AY528" s="4" t="e">
        <f>IF(#REF!="", "0",#REF! *#REF!/100)</f>
        <v>#REF!</v>
      </c>
      <c r="AZ528" s="4" t="e">
        <f>IF(#REF!="", "0",#REF! *#REF!/100)</f>
        <v>#REF!</v>
      </c>
      <c r="BA528" s="4" t="e">
        <f>IF(#REF!="", "0",#REF! *#REF!/100)</f>
        <v>#REF!</v>
      </c>
      <c r="BB528" s="4" t="e">
        <f>IF(#REF!="", "0",#REF! *#REF!/100)</f>
        <v>#REF!</v>
      </c>
    </row>
    <row r="529" spans="15:54" x14ac:dyDescent="0.35">
      <c r="P529" s="14">
        <f>'B. WasteTracking'!G555</f>
        <v>0</v>
      </c>
      <c r="Q529" s="67">
        <f>IF(ISNUMBER('B. WasteTracking'!I555), IF('B. WasteTracking'!$I$38=Calculations!$O$6,'B. WasteTracking'!I555,'B. WasteTracking'!I555*'B. WasteTracking'!$H555/100),0)</f>
        <v>0</v>
      </c>
      <c r="R529" s="67">
        <f>IF(ISNUMBER('B. WasteTracking'!J555), IF('B. WasteTracking'!$J$38=Calculations!$O$6,'B. WasteTracking'!J555,'B. WasteTracking'!J555*'B. WasteTracking'!$H555/100),0)</f>
        <v>0</v>
      </c>
      <c r="S529" s="67">
        <f>IF(ISNUMBER('B. WasteTracking'!K555), 'B. WasteTracking'!K555*'B. WasteTracking'!$H555/100,0)</f>
        <v>0</v>
      </c>
      <c r="T529" s="67">
        <f>IF(ISNUMBER('B. WasteTracking'!H555), 'B. WasteTracking'!H555,0)</f>
        <v>0</v>
      </c>
      <c r="W529" s="9"/>
      <c r="X529" s="9"/>
      <c r="AX529" s="4">
        <v>517</v>
      </c>
      <c r="AY529" s="4" t="e">
        <f>IF(#REF!="", "0",#REF! *#REF!/100)</f>
        <v>#REF!</v>
      </c>
      <c r="AZ529" s="4" t="e">
        <f>IF(#REF!="", "0",#REF! *#REF!/100)</f>
        <v>#REF!</v>
      </c>
      <c r="BA529" s="4" t="e">
        <f>IF(#REF!="", "0",#REF! *#REF!/100)</f>
        <v>#REF!</v>
      </c>
      <c r="BB529" s="4" t="e">
        <f>IF(#REF!="", "0",#REF! *#REF!/100)</f>
        <v>#REF!</v>
      </c>
    </row>
    <row r="530" spans="15:54" x14ac:dyDescent="0.35">
      <c r="P530" s="14">
        <f>'B. WasteTracking'!G556</f>
        <v>0</v>
      </c>
      <c r="Q530" s="67">
        <f>IF(ISNUMBER('B. WasteTracking'!I556), IF('B. WasteTracking'!$I$38=Calculations!$O$6,'B. WasteTracking'!I556,'B. WasteTracking'!I556*'B. WasteTracking'!$H556/100),0)</f>
        <v>0</v>
      </c>
      <c r="R530" s="67">
        <f>IF(ISNUMBER('B. WasteTracking'!J556), IF('B. WasteTracking'!$J$38=Calculations!$O$6,'B. WasteTracking'!J556,'B. WasteTracking'!J556*'B. WasteTracking'!$H556/100),0)</f>
        <v>0</v>
      </c>
      <c r="S530" s="67">
        <f>IF(ISNUMBER('B. WasteTracking'!K556), 'B. WasteTracking'!K556*'B. WasteTracking'!$H556/100,0)</f>
        <v>0</v>
      </c>
      <c r="T530" s="67">
        <f>IF(ISNUMBER('B. WasteTracking'!H556), 'B. WasteTracking'!H556,0)</f>
        <v>0</v>
      </c>
      <c r="W530" s="9"/>
      <c r="X530" s="9"/>
      <c r="AX530" s="4">
        <v>518</v>
      </c>
      <c r="AY530" s="4" t="e">
        <f>IF(#REF!="", "0",#REF! *#REF!/100)</f>
        <v>#REF!</v>
      </c>
      <c r="AZ530" s="4" t="e">
        <f>IF(#REF!="", "0",#REF! *#REF!/100)</f>
        <v>#REF!</v>
      </c>
      <c r="BA530" s="4" t="e">
        <f>IF(#REF!="", "0",#REF! *#REF!/100)</f>
        <v>#REF!</v>
      </c>
      <c r="BB530" s="4" t="e">
        <f>IF(#REF!="", "0",#REF! *#REF!/100)</f>
        <v>#REF!</v>
      </c>
    </row>
    <row r="531" spans="15:54" x14ac:dyDescent="0.35">
      <c r="P531" s="14">
        <f>'B. WasteTracking'!G557</f>
        <v>0</v>
      </c>
      <c r="Q531" s="67">
        <f>IF(ISNUMBER('B. WasteTracking'!I557), IF('B. WasteTracking'!$I$38=Calculations!$O$6,'B. WasteTracking'!I557,'B. WasteTracking'!I557*'B. WasteTracking'!$H557/100),0)</f>
        <v>0</v>
      </c>
      <c r="R531" s="67">
        <f>IF(ISNUMBER('B. WasteTracking'!J557), IF('B. WasteTracking'!$J$38=Calculations!$O$6,'B. WasteTracking'!J557,'B. WasteTracking'!J557*'B. WasteTracking'!$H557/100),0)</f>
        <v>0</v>
      </c>
      <c r="S531" s="67">
        <f>IF(ISNUMBER('B. WasteTracking'!K557), 'B. WasteTracking'!K557*'B. WasteTracking'!$H557/100,0)</f>
        <v>0</v>
      </c>
      <c r="T531" s="67">
        <f>IF(ISNUMBER('B. WasteTracking'!H557), 'B. WasteTracking'!H557,0)</f>
        <v>0</v>
      </c>
      <c r="W531" s="9"/>
      <c r="X531" s="9"/>
      <c r="AX531" s="4">
        <v>519</v>
      </c>
      <c r="AY531" s="4" t="e">
        <f>IF(#REF!="", "0",#REF! *#REF!/100)</f>
        <v>#REF!</v>
      </c>
      <c r="AZ531" s="4" t="e">
        <f>IF(#REF!="", "0",#REF! *#REF!/100)</f>
        <v>#REF!</v>
      </c>
      <c r="BA531" s="4" t="e">
        <f>IF(#REF!="", "0",#REF! *#REF!/100)</f>
        <v>#REF!</v>
      </c>
      <c r="BB531" s="4" t="e">
        <f>IF(#REF!="", "0",#REF! *#REF!/100)</f>
        <v>#REF!</v>
      </c>
    </row>
    <row r="532" spans="15:54" x14ac:dyDescent="0.35">
      <c r="P532" s="14">
        <f>'B. WasteTracking'!G558</f>
        <v>0</v>
      </c>
      <c r="Q532" s="67">
        <f>IF(ISNUMBER('B. WasteTracking'!I558), IF('B. WasteTracking'!$I$38=Calculations!$O$6,'B. WasteTracking'!I558,'B. WasteTracking'!I558*'B. WasteTracking'!$H558/100),0)</f>
        <v>0</v>
      </c>
      <c r="R532" s="67">
        <f>IF(ISNUMBER('B. WasteTracking'!J558), IF('B. WasteTracking'!$J$38=Calculations!$O$6,'B. WasteTracking'!J558,'B. WasteTracking'!J558*'B. WasteTracking'!$H558/100),0)</f>
        <v>0</v>
      </c>
      <c r="S532" s="67">
        <f>IF(ISNUMBER('B. WasteTracking'!K558), 'B. WasteTracking'!K558*'B. WasteTracking'!$H558/100,0)</f>
        <v>0</v>
      </c>
      <c r="T532" s="67">
        <f>IF(ISNUMBER('B. WasteTracking'!H558), 'B. WasteTracking'!H558,0)</f>
        <v>0</v>
      </c>
      <c r="W532" s="9"/>
      <c r="X532" s="9"/>
      <c r="AX532" s="4">
        <v>520</v>
      </c>
      <c r="AY532" s="4" t="e">
        <f>IF(#REF!="", "0",#REF! *#REF!/100)</f>
        <v>#REF!</v>
      </c>
      <c r="AZ532" s="4" t="e">
        <f>IF(#REF!="", "0",#REF! *#REF!/100)</f>
        <v>#REF!</v>
      </c>
      <c r="BA532" s="4" t="e">
        <f>IF(#REF!="", "0",#REF! *#REF!/100)</f>
        <v>#REF!</v>
      </c>
      <c r="BB532" s="4" t="e">
        <f>IF(#REF!="", "0",#REF! *#REF!/100)</f>
        <v>#REF!</v>
      </c>
    </row>
    <row r="533" spans="15:54" x14ac:dyDescent="0.35">
      <c r="P533" s="14">
        <f>'B. WasteTracking'!G559</f>
        <v>0</v>
      </c>
      <c r="Q533" s="67">
        <f>IF(ISNUMBER('B. WasteTracking'!I559), IF('B. WasteTracking'!$I$38=Calculations!$O$6,'B. WasteTracking'!I559,'B. WasteTracking'!I559*'B. WasteTracking'!$H559/100),0)</f>
        <v>0</v>
      </c>
      <c r="R533" s="67">
        <f>IF(ISNUMBER('B. WasteTracking'!J559), IF('B. WasteTracking'!$J$38=Calculations!$O$6,'B. WasteTracking'!J559,'B. WasteTracking'!J559*'B. WasteTracking'!$H559/100),0)</f>
        <v>0</v>
      </c>
      <c r="S533" s="67">
        <f>IF(ISNUMBER('B. WasteTracking'!K559), 'B. WasteTracking'!K559*'B. WasteTracking'!$H559/100,0)</f>
        <v>0</v>
      </c>
      <c r="T533" s="67">
        <f>IF(ISNUMBER('B. WasteTracking'!H559), 'B. WasteTracking'!H559,0)</f>
        <v>0</v>
      </c>
      <c r="W533" s="9"/>
      <c r="X533" s="9"/>
      <c r="AX533" s="4">
        <v>521</v>
      </c>
      <c r="AY533" s="4" t="e">
        <f>IF(#REF!="", "0",#REF! *#REF!/100)</f>
        <v>#REF!</v>
      </c>
      <c r="AZ533" s="4" t="e">
        <f>IF(#REF!="", "0",#REF! *#REF!/100)</f>
        <v>#REF!</v>
      </c>
      <c r="BA533" s="4" t="e">
        <f>IF(#REF!="", "0",#REF! *#REF!/100)</f>
        <v>#REF!</v>
      </c>
      <c r="BB533" s="4" t="e">
        <f>IF(#REF!="", "0",#REF! *#REF!/100)</f>
        <v>#REF!</v>
      </c>
    </row>
    <row r="534" spans="15:54" x14ac:dyDescent="0.35">
      <c r="P534" s="14">
        <f>'B. WasteTracking'!G560</f>
        <v>0</v>
      </c>
      <c r="Q534" s="67">
        <f>IF(ISNUMBER('B. WasteTracking'!I560), IF('B. WasteTracking'!$I$38=Calculations!$O$6,'B. WasteTracking'!I560,'B. WasteTracking'!I560*'B. WasteTracking'!$H560/100),0)</f>
        <v>0</v>
      </c>
      <c r="R534" s="67">
        <f>IF(ISNUMBER('B. WasteTracking'!J560), IF('B. WasteTracking'!$J$38=Calculations!$O$6,'B. WasteTracking'!J560,'B. WasteTracking'!J560*'B. WasteTracking'!$H560/100),0)</f>
        <v>0</v>
      </c>
      <c r="S534" s="67">
        <f>IF(ISNUMBER('B. WasteTracking'!K560), 'B. WasteTracking'!K560*'B. WasteTracking'!$H560/100,0)</f>
        <v>0</v>
      </c>
      <c r="T534" s="67">
        <f>IF(ISNUMBER('B. WasteTracking'!H560), 'B. WasteTracking'!H560,0)</f>
        <v>0</v>
      </c>
      <c r="W534" s="9"/>
      <c r="X534" s="9"/>
      <c r="AX534" s="4">
        <v>522</v>
      </c>
      <c r="AY534" s="4" t="e">
        <f>IF(#REF!="", "0",#REF! *#REF!/100)</f>
        <v>#REF!</v>
      </c>
      <c r="AZ534" s="4" t="e">
        <f>IF(#REF!="", "0",#REF! *#REF!/100)</f>
        <v>#REF!</v>
      </c>
      <c r="BA534" s="4" t="e">
        <f>IF(#REF!="", "0",#REF! *#REF!/100)</f>
        <v>#REF!</v>
      </c>
      <c r="BB534" s="4" t="e">
        <f>IF(#REF!="", "0",#REF! *#REF!/100)</f>
        <v>#REF!</v>
      </c>
    </row>
    <row r="535" spans="15:54" x14ac:dyDescent="0.35">
      <c r="P535" s="14">
        <f>'B. WasteTracking'!G561</f>
        <v>0</v>
      </c>
      <c r="Q535" s="67">
        <f>IF(ISNUMBER('B. WasteTracking'!I561), IF('B. WasteTracking'!$I$38=Calculations!$O$6,'B. WasteTracking'!I561,'B. WasteTracking'!I561*'B. WasteTracking'!$H561/100),0)</f>
        <v>0</v>
      </c>
      <c r="R535" s="67">
        <f>IF(ISNUMBER('B. WasteTracking'!J561), IF('B. WasteTracking'!$J$38=Calculations!$O$6,'B. WasteTracking'!J561,'B. WasteTracking'!J561*'B. WasteTracking'!$H561/100),0)</f>
        <v>0</v>
      </c>
      <c r="S535" s="67">
        <f>IF(ISNUMBER('B. WasteTracking'!K561), 'B. WasteTracking'!K561*'B. WasteTracking'!$H561/100,0)</f>
        <v>0</v>
      </c>
      <c r="T535" s="67">
        <f>IF(ISNUMBER('B. WasteTracking'!H561), 'B. WasteTracking'!H561,0)</f>
        <v>0</v>
      </c>
      <c r="W535" s="9"/>
      <c r="X535" s="9"/>
      <c r="AX535" s="4">
        <v>523</v>
      </c>
      <c r="AY535" s="4" t="e">
        <f>IF(#REF!="", "0",#REF! *#REF!/100)</f>
        <v>#REF!</v>
      </c>
      <c r="AZ535" s="4" t="e">
        <f>IF(#REF!="", "0",#REF! *#REF!/100)</f>
        <v>#REF!</v>
      </c>
      <c r="BA535" s="4" t="e">
        <f>IF(#REF!="", "0",#REF! *#REF!/100)</f>
        <v>#REF!</v>
      </c>
      <c r="BB535" s="4" t="e">
        <f>IF(#REF!="", "0",#REF! *#REF!/100)</f>
        <v>#REF!</v>
      </c>
    </row>
    <row r="536" spans="15:54" x14ac:dyDescent="0.35">
      <c r="P536" s="14">
        <f>'B. WasteTracking'!G562</f>
        <v>0</v>
      </c>
      <c r="Q536" s="67">
        <f>IF(ISNUMBER('B. WasteTracking'!I562), IF('B. WasteTracking'!$I$38=Calculations!$O$6,'B. WasteTracking'!I562,'B. WasteTracking'!I562*'B. WasteTracking'!$H562/100),0)</f>
        <v>0</v>
      </c>
      <c r="R536" s="67">
        <f>IF(ISNUMBER('B. WasteTracking'!J562), IF('B. WasteTracking'!$J$38=Calculations!$O$6,'B. WasteTracking'!J562,'B. WasteTracking'!J562*'B. WasteTracking'!$H562/100),0)</f>
        <v>0</v>
      </c>
      <c r="S536" s="67">
        <f>IF(ISNUMBER('B. WasteTracking'!K562), 'B. WasteTracking'!K562*'B. WasteTracking'!$H562/100,0)</f>
        <v>0</v>
      </c>
      <c r="T536" s="67">
        <f>IF(ISNUMBER('B. WasteTracking'!H562), 'B. WasteTracking'!H562,0)</f>
        <v>0</v>
      </c>
      <c r="W536" s="9"/>
      <c r="X536" s="9"/>
      <c r="AX536" s="4">
        <v>524</v>
      </c>
      <c r="AY536" s="4" t="e">
        <f>IF(#REF!="", "0",#REF! *#REF!/100)</f>
        <v>#REF!</v>
      </c>
      <c r="AZ536" s="4" t="e">
        <f>IF(#REF!="", "0",#REF! *#REF!/100)</f>
        <v>#REF!</v>
      </c>
      <c r="BA536" s="4" t="e">
        <f>IF(#REF!="", "0",#REF! *#REF!/100)</f>
        <v>#REF!</v>
      </c>
      <c r="BB536" s="4" t="e">
        <f>IF(#REF!="", "0",#REF! *#REF!/100)</f>
        <v>#REF!</v>
      </c>
    </row>
    <row r="537" spans="15:54" x14ac:dyDescent="0.35">
      <c r="O537" s="4"/>
      <c r="P537" s="14">
        <f>'B. WasteTracking'!G563</f>
        <v>0</v>
      </c>
      <c r="Q537" s="67">
        <f>IF(ISNUMBER('B. WasteTracking'!I563), IF('B. WasteTracking'!$I$38=Calculations!$O$6,'B. WasteTracking'!I563,'B. WasteTracking'!I563*'B. WasteTracking'!$H563/100),0)</f>
        <v>0</v>
      </c>
      <c r="R537" s="67">
        <f>IF(ISNUMBER('B. WasteTracking'!J563), IF('B. WasteTracking'!$J$38=Calculations!$O$6,'B. WasteTracking'!J563,'B. WasteTracking'!J563*'B. WasteTracking'!$H563/100),0)</f>
        <v>0</v>
      </c>
      <c r="S537" s="67">
        <f>IF(ISNUMBER('B. WasteTracking'!K563), 'B. WasteTracking'!K563*'B. WasteTracking'!$H563/100,0)</f>
        <v>0</v>
      </c>
      <c r="T537" s="67">
        <f>IF(ISNUMBER('B. WasteTracking'!H563), 'B. WasteTracking'!H563,0)</f>
        <v>0</v>
      </c>
      <c r="W537" s="9"/>
      <c r="X537" s="9"/>
      <c r="AX537" s="4">
        <v>525</v>
      </c>
      <c r="AY537" s="4" t="e">
        <f>IF(#REF!="", "0",#REF! *#REF!/100)</f>
        <v>#REF!</v>
      </c>
      <c r="AZ537" s="4" t="e">
        <f>IF(#REF!="", "0",#REF! *#REF!/100)</f>
        <v>#REF!</v>
      </c>
      <c r="BA537" s="4" t="e">
        <f>IF(#REF!="", "0",#REF! *#REF!/100)</f>
        <v>#REF!</v>
      </c>
      <c r="BB537" s="4" t="e">
        <f>IF(#REF!="", "0",#REF! *#REF!/100)</f>
        <v>#REF!</v>
      </c>
    </row>
    <row r="538" spans="15:54" x14ac:dyDescent="0.35">
      <c r="O538" s="4"/>
      <c r="P538" s="14" t="str">
        <f>'B. WasteTracking'!G564</f>
        <v>Type of  Materials</v>
      </c>
      <c r="Q538" s="67">
        <f>IF(ISNUMBER('B. WasteTracking'!I564), IF('B. WasteTracking'!$I$38=Calculations!$O$6,'B. WasteTracking'!I564,'B. WasteTracking'!I564*'B. WasteTracking'!$H564/100),0)</f>
        <v>0</v>
      </c>
      <c r="R538" s="67">
        <f>IF(ISNUMBER('B. WasteTracking'!J564), IF('B. WasteTracking'!$J$38=Calculations!$O$6,'B. WasteTracking'!J564,'B. WasteTracking'!J564*'B. WasteTracking'!$H564/100),0)</f>
        <v>0</v>
      </c>
      <c r="S538" s="67">
        <f>IF(ISNUMBER('B. WasteTracking'!K564), 'B. WasteTracking'!K564*'B. WasteTracking'!$H564/100,0)</f>
        <v>0</v>
      </c>
      <c r="T538" s="67">
        <f>IF(ISNUMBER('B. WasteTracking'!H564), 'B. WasteTracking'!H564,0)</f>
        <v>0</v>
      </c>
      <c r="W538" s="9"/>
      <c r="X538" s="9"/>
      <c r="AX538" s="4">
        <v>526</v>
      </c>
      <c r="AY538" s="4" t="e">
        <f>IF(#REF!="", "0",#REF! *#REF!/100)</f>
        <v>#REF!</v>
      </c>
      <c r="AZ538" s="4" t="e">
        <f>IF(#REF!="", "0",#REF! *#REF!/100)</f>
        <v>#REF!</v>
      </c>
      <c r="BA538" s="4" t="e">
        <f>IF(#REF!="", "0",#REF! *#REF!/100)</f>
        <v>#REF!</v>
      </c>
      <c r="BB538" s="4" t="e">
        <f>IF(#REF!="", "0",#REF! *#REF!/100)</f>
        <v>#REF!</v>
      </c>
    </row>
    <row r="539" spans="15:54" x14ac:dyDescent="0.35">
      <c r="O539" s="4"/>
      <c r="P539" s="14">
        <f>'B. WasteTracking'!G565</f>
        <v>0</v>
      </c>
      <c r="Q539" s="67">
        <f>IF(ISNUMBER('B. WasteTracking'!I565), IF('B. WasteTracking'!$I$38=Calculations!$O$6,'B. WasteTracking'!I565,'B. WasteTracking'!I565*'B. WasteTracking'!$H565/100),0)</f>
        <v>0</v>
      </c>
      <c r="R539" s="67">
        <f>IF(ISNUMBER('B. WasteTracking'!J565), IF('B. WasteTracking'!$J$38=Calculations!$O$6,'B. WasteTracking'!J565,'B. WasteTracking'!J565*'B. WasteTracking'!$H565/100),0)</f>
        <v>0</v>
      </c>
      <c r="S539" s="67">
        <f>IF(ISNUMBER('B. WasteTracking'!K565), 'B. WasteTracking'!K565*'B. WasteTracking'!$H565/100,0)</f>
        <v>0</v>
      </c>
      <c r="T539" s="67">
        <f>IF(ISNUMBER('B. WasteTracking'!H565), 'B. WasteTracking'!H565,0)</f>
        <v>0</v>
      </c>
      <c r="W539" s="9"/>
      <c r="X539" s="9"/>
      <c r="AX539" s="4">
        <v>527</v>
      </c>
      <c r="AY539" s="4" t="e">
        <f>IF(#REF!="", "0",#REF! *#REF!/100)</f>
        <v>#REF!</v>
      </c>
      <c r="AZ539" s="4" t="e">
        <f>IF(#REF!="", "0",#REF! *#REF!/100)</f>
        <v>#REF!</v>
      </c>
      <c r="BA539" s="4" t="e">
        <f>IF(#REF!="", "0",#REF! *#REF!/100)</f>
        <v>#REF!</v>
      </c>
      <c r="BB539" s="4" t="e">
        <f>IF(#REF!="", "0",#REF! *#REF!/100)</f>
        <v>#REF!</v>
      </c>
    </row>
    <row r="540" spans="15:54" x14ac:dyDescent="0.35">
      <c r="O540" s="4"/>
      <c r="P540" s="14" t="str">
        <f>'B. WasteTracking'!G566</f>
        <v>(Select from drop down list)</v>
      </c>
      <c r="Q540" s="67">
        <f>IF(ISNUMBER('B. WasteTracking'!I566), IF('B. WasteTracking'!$I$38=Calculations!$O$6,'B. WasteTracking'!I566,'B. WasteTracking'!I566*'B. WasteTracking'!$H566/100),0)</f>
        <v>0</v>
      </c>
      <c r="R540" s="67">
        <f>IF(ISNUMBER('B. WasteTracking'!J566), IF('B. WasteTracking'!$J$38=Calculations!$O$6,'B. WasteTracking'!J566,'B. WasteTracking'!J566*'B. WasteTracking'!$H566/100),0)</f>
        <v>0</v>
      </c>
      <c r="S540" s="67">
        <f>IF(ISNUMBER('B. WasteTracking'!K566), 'B. WasteTracking'!K566*'B. WasteTracking'!$H566/100,0)</f>
        <v>0</v>
      </c>
      <c r="T540" s="67">
        <f>IF(ISNUMBER('B. WasteTracking'!H566), 'B. WasteTracking'!H566,0)</f>
        <v>0</v>
      </c>
      <c r="W540" s="9"/>
      <c r="X540" s="9"/>
      <c r="AX540" s="4">
        <v>528</v>
      </c>
      <c r="AY540" s="4" t="e">
        <f>IF(#REF!="", "0",#REF! *#REF!/100)</f>
        <v>#REF!</v>
      </c>
      <c r="AZ540" s="4" t="e">
        <f>IF(#REF!="", "0",#REF! *#REF!/100)</f>
        <v>#REF!</v>
      </c>
      <c r="BA540" s="4" t="e">
        <f>IF(#REF!="", "0",#REF! *#REF!/100)</f>
        <v>#REF!</v>
      </c>
      <c r="BB540" s="4" t="e">
        <f>IF(#REF!="", "0",#REF! *#REF!/100)</f>
        <v>#REF!</v>
      </c>
    </row>
    <row r="541" spans="15:54" x14ac:dyDescent="0.35">
      <c r="P541" s="14">
        <f>'B. WasteTracking'!G567</f>
        <v>0</v>
      </c>
      <c r="Q541" s="67">
        <f>IF(ISNUMBER('B. WasteTracking'!I567), IF('B. WasteTracking'!$I$38=Calculations!$O$6,'B. WasteTracking'!I567,'B. WasteTracking'!I567*'B. WasteTracking'!$H567/100),0)</f>
        <v>0</v>
      </c>
      <c r="R541" s="67">
        <f>IF(ISNUMBER('B. WasteTracking'!J567), IF('B. WasteTracking'!$J$38=Calculations!$O$6,'B. WasteTracking'!J567,'B. WasteTracking'!J567*'B. WasteTracking'!$H567/100),0)</f>
        <v>0</v>
      </c>
      <c r="S541" s="67">
        <f>IF(ISNUMBER('B. WasteTracking'!K567), 'B. WasteTracking'!K567*'B. WasteTracking'!$H567/100,0)</f>
        <v>0</v>
      </c>
      <c r="T541" s="67">
        <f>IF(ISNUMBER('B. WasteTracking'!H567), 'B. WasteTracking'!H567,0)</f>
        <v>0</v>
      </c>
      <c r="W541" s="9"/>
      <c r="X541" s="9"/>
      <c r="AX541" s="4">
        <v>529</v>
      </c>
      <c r="AY541" s="4" t="e">
        <f>IF(#REF!="", "0",#REF! *#REF!/100)</f>
        <v>#REF!</v>
      </c>
      <c r="AZ541" s="4" t="e">
        <f>IF(#REF!="", "0",#REF! *#REF!/100)</f>
        <v>#REF!</v>
      </c>
      <c r="BA541" s="4" t="e">
        <f>IF(#REF!="", "0",#REF! *#REF!/100)</f>
        <v>#REF!</v>
      </c>
      <c r="BB541" s="4" t="e">
        <f>IF(#REF!="", "0",#REF! *#REF!/100)</f>
        <v>#REF!</v>
      </c>
    </row>
    <row r="542" spans="15:54" x14ac:dyDescent="0.35">
      <c r="P542" s="14">
        <f>'B. WasteTracking'!G568</f>
        <v>0</v>
      </c>
      <c r="Q542" s="67">
        <f>IF(ISNUMBER('B. WasteTracking'!I568), IF('B. WasteTracking'!$I$38=Calculations!$O$6,'B. WasteTracking'!I568,'B. WasteTracking'!I568*'B. WasteTracking'!$H568/100),0)</f>
        <v>0</v>
      </c>
      <c r="R542" s="67">
        <f>IF(ISNUMBER('B. WasteTracking'!J568), IF('B. WasteTracking'!$J$38=Calculations!$O$6,'B. WasteTracking'!J568,'B. WasteTracking'!J568*'B. WasteTracking'!$H568/100),0)</f>
        <v>0</v>
      </c>
      <c r="S542" s="67">
        <f>IF(ISNUMBER('B. WasteTracking'!K568), 'B. WasteTracking'!K568*'B. WasteTracking'!$H568/100,0)</f>
        <v>0</v>
      </c>
      <c r="T542" s="67">
        <f>IF(ISNUMBER('B. WasteTracking'!H568), 'B. WasteTracking'!H568,0)</f>
        <v>0</v>
      </c>
      <c r="W542" s="9"/>
      <c r="X542" s="9"/>
      <c r="AX542" s="4">
        <v>530</v>
      </c>
      <c r="AY542" s="4" t="e">
        <f>IF(#REF!="", "0",#REF! *#REF!/100)</f>
        <v>#REF!</v>
      </c>
      <c r="AZ542" s="4" t="e">
        <f>IF(#REF!="", "0",#REF! *#REF!/100)</f>
        <v>#REF!</v>
      </c>
      <c r="BA542" s="4" t="e">
        <f>IF(#REF!="", "0",#REF! *#REF!/100)</f>
        <v>#REF!</v>
      </c>
      <c r="BB542" s="4" t="e">
        <f>IF(#REF!="", "0",#REF! *#REF!/100)</f>
        <v>#REF!</v>
      </c>
    </row>
    <row r="543" spans="15:54" x14ac:dyDescent="0.35">
      <c r="P543" s="14">
        <f>'B. WasteTracking'!G569</f>
        <v>0</v>
      </c>
      <c r="Q543" s="67">
        <f>IF(ISNUMBER('B. WasteTracking'!I569), IF('B. WasteTracking'!$I$38=Calculations!$O$6,'B. WasteTracking'!I569,'B. WasteTracking'!I569*'B. WasteTracking'!$H569/100),0)</f>
        <v>0</v>
      </c>
      <c r="R543" s="67">
        <f>IF(ISNUMBER('B. WasteTracking'!J569), IF('B. WasteTracking'!$J$38=Calculations!$O$6,'B. WasteTracking'!J569,'B. WasteTracking'!J569*'B. WasteTracking'!$H569/100),0)</f>
        <v>0</v>
      </c>
      <c r="S543" s="67">
        <f>IF(ISNUMBER('B. WasteTracking'!K569), 'B. WasteTracking'!K569*'B. WasteTracking'!$H569/100,0)</f>
        <v>0</v>
      </c>
      <c r="T543" s="67">
        <f>IF(ISNUMBER('B. WasteTracking'!H569), 'B. WasteTracking'!H569,0)</f>
        <v>0</v>
      </c>
      <c r="W543" s="9"/>
      <c r="X543" s="9"/>
      <c r="AX543" s="4">
        <v>531</v>
      </c>
      <c r="AY543" s="4" t="e">
        <f>IF(#REF!="", "0",#REF! *#REF!/100)</f>
        <v>#REF!</v>
      </c>
      <c r="AZ543" s="4" t="e">
        <f>IF(#REF!="", "0",#REF! *#REF!/100)</f>
        <v>#REF!</v>
      </c>
      <c r="BA543" s="4" t="e">
        <f>IF(#REF!="", "0",#REF! *#REF!/100)</f>
        <v>#REF!</v>
      </c>
      <c r="BB543" s="4" t="e">
        <f>IF(#REF!="", "0",#REF! *#REF!/100)</f>
        <v>#REF!</v>
      </c>
    </row>
    <row r="544" spans="15:54" x14ac:dyDescent="0.35">
      <c r="P544" s="14">
        <f>'B. WasteTracking'!G570</f>
        <v>0</v>
      </c>
      <c r="Q544" s="67">
        <f>IF(ISNUMBER('B. WasteTracking'!I570), IF('B. WasteTracking'!$I$38=Calculations!$O$6,'B. WasteTracking'!I570,'B. WasteTracking'!I570*'B. WasteTracking'!$H570/100),0)</f>
        <v>0</v>
      </c>
      <c r="R544" s="67">
        <f>IF(ISNUMBER('B. WasteTracking'!J570), IF('B. WasteTracking'!$J$38=Calculations!$O$6,'B. WasteTracking'!J570,'B. WasteTracking'!J570*'B. WasteTracking'!$H570/100),0)</f>
        <v>0</v>
      </c>
      <c r="S544" s="67">
        <f>IF(ISNUMBER('B. WasteTracking'!K570), 'B. WasteTracking'!K570*'B. WasteTracking'!$H570/100,0)</f>
        <v>0</v>
      </c>
      <c r="T544" s="67">
        <f>IF(ISNUMBER('B. WasteTracking'!H570), 'B. WasteTracking'!H570,0)</f>
        <v>0</v>
      </c>
      <c r="W544" s="9"/>
      <c r="X544" s="9"/>
      <c r="AX544" s="4">
        <v>532</v>
      </c>
      <c r="AY544" s="4" t="e">
        <f>IF(#REF!="", "0",#REF! *#REF!/100)</f>
        <v>#REF!</v>
      </c>
      <c r="AZ544" s="4" t="e">
        <f>IF(#REF!="", "0",#REF! *#REF!/100)</f>
        <v>#REF!</v>
      </c>
      <c r="BA544" s="4" t="e">
        <f>IF(#REF!="", "0",#REF! *#REF!/100)</f>
        <v>#REF!</v>
      </c>
      <c r="BB544" s="4" t="e">
        <f>IF(#REF!="", "0",#REF! *#REF!/100)</f>
        <v>#REF!</v>
      </c>
    </row>
    <row r="545" spans="16:54" x14ac:dyDescent="0.35">
      <c r="P545" s="14">
        <f>'B. WasteTracking'!G571</f>
        <v>0</v>
      </c>
      <c r="Q545" s="67">
        <f>IF(ISNUMBER('B. WasteTracking'!I571), IF('B. WasteTracking'!$I$38=Calculations!$O$6,'B. WasteTracking'!I571,'B. WasteTracking'!I571*'B. WasteTracking'!$H571/100),0)</f>
        <v>0</v>
      </c>
      <c r="R545" s="67">
        <f>IF(ISNUMBER('B. WasteTracking'!J571), IF('B. WasteTracking'!$J$38=Calculations!$O$6,'B. WasteTracking'!J571,'B. WasteTracking'!J571*'B. WasteTracking'!$H571/100),0)</f>
        <v>0</v>
      </c>
      <c r="S545" s="67">
        <f>IF(ISNUMBER('B. WasteTracking'!K571), 'B. WasteTracking'!K571*'B. WasteTracking'!$H571/100,0)</f>
        <v>0</v>
      </c>
      <c r="T545" s="67">
        <f>IF(ISNUMBER('B. WasteTracking'!H571), 'B. WasteTracking'!H571,0)</f>
        <v>0</v>
      </c>
      <c r="W545" s="9"/>
      <c r="X545" s="9"/>
      <c r="AX545" s="4">
        <v>533</v>
      </c>
      <c r="AY545" s="4" t="e">
        <f>IF(#REF!="", "0",#REF! *#REF!/100)</f>
        <v>#REF!</v>
      </c>
      <c r="AZ545" s="4" t="e">
        <f>IF(#REF!="", "0",#REF! *#REF!/100)</f>
        <v>#REF!</v>
      </c>
      <c r="BA545" s="4" t="e">
        <f>IF(#REF!="", "0",#REF! *#REF!/100)</f>
        <v>#REF!</v>
      </c>
      <c r="BB545" s="4" t="e">
        <f>IF(#REF!="", "0",#REF! *#REF!/100)</f>
        <v>#REF!</v>
      </c>
    </row>
    <row r="546" spans="16:54" x14ac:dyDescent="0.35">
      <c r="P546" s="14">
        <f>'B. WasteTracking'!G572</f>
        <v>0</v>
      </c>
      <c r="Q546" s="67">
        <f>IF(ISNUMBER('B. WasteTracking'!I572), IF('B. WasteTracking'!$I$38=Calculations!$O$6,'B. WasteTracking'!I572,'B. WasteTracking'!I572*'B. WasteTracking'!$H572/100),0)</f>
        <v>0</v>
      </c>
      <c r="R546" s="67">
        <f>IF(ISNUMBER('B. WasteTracking'!J572), IF('B. WasteTracking'!$J$38=Calculations!$O$6,'B. WasteTracking'!J572,'B. WasteTracking'!J572*'B. WasteTracking'!$H572/100),0)</f>
        <v>0</v>
      </c>
      <c r="S546" s="67">
        <f>IF(ISNUMBER('B. WasteTracking'!K572), 'B. WasteTracking'!K572*'B. WasteTracking'!$H572/100,0)</f>
        <v>0</v>
      </c>
      <c r="T546" s="67">
        <f>IF(ISNUMBER('B. WasteTracking'!H572), 'B. WasteTracking'!H572,0)</f>
        <v>0</v>
      </c>
      <c r="W546" s="9"/>
      <c r="X546" s="9"/>
      <c r="AX546" s="4">
        <v>534</v>
      </c>
      <c r="AY546" s="4" t="e">
        <f>IF(#REF!="", "0",#REF! *#REF!/100)</f>
        <v>#REF!</v>
      </c>
      <c r="AZ546" s="4" t="e">
        <f>IF(#REF!="", "0",#REF! *#REF!/100)</f>
        <v>#REF!</v>
      </c>
      <c r="BA546" s="4" t="e">
        <f>IF(#REF!="", "0",#REF! *#REF!/100)</f>
        <v>#REF!</v>
      </c>
      <c r="BB546" s="4" t="e">
        <f>IF(#REF!="", "0",#REF! *#REF!/100)</f>
        <v>#REF!</v>
      </c>
    </row>
    <row r="547" spans="16:54" x14ac:dyDescent="0.35">
      <c r="P547" s="14">
        <f>'B. WasteTracking'!G573</f>
        <v>0</v>
      </c>
      <c r="Q547" s="67">
        <f>IF(ISNUMBER('B. WasteTracking'!I573), IF('B. WasteTracking'!$I$38=Calculations!$O$6,'B. WasteTracking'!I573,'B. WasteTracking'!I573*'B. WasteTracking'!$H573/100),0)</f>
        <v>0</v>
      </c>
      <c r="R547" s="67">
        <f>IF(ISNUMBER('B. WasteTracking'!J573), IF('B. WasteTracking'!$J$38=Calculations!$O$6,'B. WasteTracking'!J573,'B. WasteTracking'!J573*'B. WasteTracking'!$H573/100),0)</f>
        <v>0</v>
      </c>
      <c r="S547" s="67">
        <f>IF(ISNUMBER('B. WasteTracking'!K573), 'B. WasteTracking'!K573*'B. WasteTracking'!$H573/100,0)</f>
        <v>0</v>
      </c>
      <c r="T547" s="67">
        <f>IF(ISNUMBER('B. WasteTracking'!H573), 'B. WasteTracking'!H573,0)</f>
        <v>0</v>
      </c>
      <c r="W547" s="9"/>
      <c r="X547" s="9"/>
      <c r="AX547" s="4">
        <v>535</v>
      </c>
      <c r="AY547" s="4" t="e">
        <f>IF(#REF!="", "0",#REF! *#REF!/100)</f>
        <v>#REF!</v>
      </c>
      <c r="AZ547" s="4" t="e">
        <f>IF(#REF!="", "0",#REF! *#REF!/100)</f>
        <v>#REF!</v>
      </c>
      <c r="BA547" s="4" t="e">
        <f>IF(#REF!="", "0",#REF! *#REF!/100)</f>
        <v>#REF!</v>
      </c>
      <c r="BB547" s="4" t="e">
        <f>IF(#REF!="", "0",#REF! *#REF!/100)</f>
        <v>#REF!</v>
      </c>
    </row>
    <row r="548" spans="16:54" x14ac:dyDescent="0.35">
      <c r="P548" s="14">
        <f>'B. WasteTracking'!G574</f>
        <v>0</v>
      </c>
      <c r="Q548" s="67">
        <f>IF(ISNUMBER('B. WasteTracking'!I574), IF('B. WasteTracking'!$I$38=Calculations!$O$6,'B. WasteTracking'!I574,'B. WasteTracking'!I574*'B. WasteTracking'!$H574/100),0)</f>
        <v>0</v>
      </c>
      <c r="R548" s="67">
        <f>IF(ISNUMBER('B. WasteTracking'!J574), IF('B. WasteTracking'!$J$38=Calculations!$O$6,'B. WasteTracking'!J574,'B. WasteTracking'!J574*'B. WasteTracking'!$H574/100),0)</f>
        <v>0</v>
      </c>
      <c r="S548" s="67">
        <f>IF(ISNUMBER('B. WasteTracking'!K574), 'B. WasteTracking'!K574*'B. WasteTracking'!$H574/100,0)</f>
        <v>0</v>
      </c>
      <c r="T548" s="67">
        <f>IF(ISNUMBER('B. WasteTracking'!H574), 'B. WasteTracking'!H574,0)</f>
        <v>0</v>
      </c>
      <c r="W548" s="9"/>
      <c r="X548" s="9"/>
      <c r="AX548" s="4">
        <v>536</v>
      </c>
      <c r="AY548" s="4" t="e">
        <f>IF(#REF!="", "0",#REF! *#REF!/100)</f>
        <v>#REF!</v>
      </c>
      <c r="AZ548" s="4" t="e">
        <f>IF(#REF!="", "0",#REF! *#REF!/100)</f>
        <v>#REF!</v>
      </c>
      <c r="BA548" s="4" t="e">
        <f>IF(#REF!="", "0",#REF! *#REF!/100)</f>
        <v>#REF!</v>
      </c>
      <c r="BB548" s="4" t="e">
        <f>IF(#REF!="", "0",#REF! *#REF!/100)</f>
        <v>#REF!</v>
      </c>
    </row>
    <row r="549" spans="16:54" x14ac:dyDescent="0.35">
      <c r="P549" s="14">
        <f>'B. WasteTracking'!G575</f>
        <v>0</v>
      </c>
      <c r="Q549" s="67">
        <f>IF(ISNUMBER('B. WasteTracking'!I575), IF('B. WasteTracking'!$I$38=Calculations!$O$6,'B. WasteTracking'!I575,'B. WasteTracking'!I575*'B. WasteTracking'!$H575/100),0)</f>
        <v>0</v>
      </c>
      <c r="R549" s="67">
        <f>IF(ISNUMBER('B. WasteTracking'!J575), IF('B. WasteTracking'!$J$38=Calculations!$O$6,'B. WasteTracking'!J575,'B. WasteTracking'!J575*'B. WasteTracking'!$H575/100),0)</f>
        <v>0</v>
      </c>
      <c r="S549" s="67">
        <f>IF(ISNUMBER('B. WasteTracking'!K575), 'B. WasteTracking'!K575*'B. WasteTracking'!$H575/100,0)</f>
        <v>0</v>
      </c>
      <c r="T549" s="67">
        <f>IF(ISNUMBER('B. WasteTracking'!H575), 'B. WasteTracking'!H575,0)</f>
        <v>0</v>
      </c>
      <c r="W549" s="9"/>
      <c r="X549" s="9"/>
      <c r="AX549" s="4">
        <v>537</v>
      </c>
      <c r="AY549" s="4" t="e">
        <f>IF(#REF!="", "0",#REF! *#REF!/100)</f>
        <v>#REF!</v>
      </c>
      <c r="AZ549" s="4" t="e">
        <f>IF(#REF!="", "0",#REF! *#REF!/100)</f>
        <v>#REF!</v>
      </c>
      <c r="BA549" s="4" t="e">
        <f>IF(#REF!="", "0",#REF! *#REF!/100)</f>
        <v>#REF!</v>
      </c>
      <c r="BB549" s="4" t="e">
        <f>IF(#REF!="", "0",#REF! *#REF!/100)</f>
        <v>#REF!</v>
      </c>
    </row>
    <row r="550" spans="16:54" x14ac:dyDescent="0.35">
      <c r="P550" s="14">
        <f>'B. WasteTracking'!G576</f>
        <v>0</v>
      </c>
      <c r="Q550" s="67">
        <f>IF(ISNUMBER('B. WasteTracking'!I576), IF('B. WasteTracking'!$I$38=Calculations!$O$6,'B. WasteTracking'!I576,'B. WasteTracking'!I576*'B. WasteTracking'!$H576/100),0)</f>
        <v>0</v>
      </c>
      <c r="R550" s="67">
        <f>IF(ISNUMBER('B. WasteTracking'!J576), IF('B. WasteTracking'!$J$38=Calculations!$O$6,'B. WasteTracking'!J576,'B. WasteTracking'!J576*'B. WasteTracking'!$H576/100),0)</f>
        <v>0</v>
      </c>
      <c r="S550" s="67">
        <f>IF(ISNUMBER('B. WasteTracking'!K576), 'B. WasteTracking'!K576*'B. WasteTracking'!$H576/100,0)</f>
        <v>0</v>
      </c>
      <c r="T550" s="67">
        <f>IF(ISNUMBER('B. WasteTracking'!H576), 'B. WasteTracking'!H576,0)</f>
        <v>0</v>
      </c>
      <c r="W550" s="9"/>
      <c r="X550" s="9"/>
      <c r="AX550" s="4">
        <v>538</v>
      </c>
      <c r="AY550" s="4" t="e">
        <f>IF(#REF!="", "0",#REF! *#REF!/100)</f>
        <v>#REF!</v>
      </c>
      <c r="AZ550" s="4" t="e">
        <f>IF(#REF!="", "0",#REF! *#REF!/100)</f>
        <v>#REF!</v>
      </c>
      <c r="BA550" s="4" t="e">
        <f>IF(#REF!="", "0",#REF! *#REF!/100)</f>
        <v>#REF!</v>
      </c>
      <c r="BB550" s="4" t="e">
        <f>IF(#REF!="", "0",#REF! *#REF!/100)</f>
        <v>#REF!</v>
      </c>
    </row>
    <row r="551" spans="16:54" x14ac:dyDescent="0.35">
      <c r="P551" s="14">
        <f>'B. WasteTracking'!G577</f>
        <v>0</v>
      </c>
      <c r="Q551" s="67">
        <f>IF(ISNUMBER('B. WasteTracking'!I577), IF('B. WasteTracking'!$I$38=Calculations!$O$6,'B. WasteTracking'!I577,'B. WasteTracking'!I577*'B. WasteTracking'!$H577/100),0)</f>
        <v>0</v>
      </c>
      <c r="R551" s="67">
        <f>IF(ISNUMBER('B. WasteTracking'!J577), IF('B. WasteTracking'!$J$38=Calculations!$O$6,'B. WasteTracking'!J577,'B. WasteTracking'!J577*'B. WasteTracking'!$H577/100),0)</f>
        <v>0</v>
      </c>
      <c r="S551" s="67">
        <f>IF(ISNUMBER('B. WasteTracking'!K577), 'B. WasteTracking'!K577*'B. WasteTracking'!$H577/100,0)</f>
        <v>0</v>
      </c>
      <c r="T551" s="67">
        <f>IF(ISNUMBER('B. WasteTracking'!H577), 'B. WasteTracking'!H577,0)</f>
        <v>0</v>
      </c>
      <c r="W551" s="9"/>
      <c r="X551" s="9"/>
      <c r="AX551" s="4">
        <v>539</v>
      </c>
      <c r="AY551" s="4" t="e">
        <f>IF(#REF!="", "0",#REF! *#REF!/100)</f>
        <v>#REF!</v>
      </c>
      <c r="AZ551" s="4" t="e">
        <f>IF(#REF!="", "0",#REF! *#REF!/100)</f>
        <v>#REF!</v>
      </c>
      <c r="BA551" s="4" t="e">
        <f>IF(#REF!="", "0",#REF! *#REF!/100)</f>
        <v>#REF!</v>
      </c>
      <c r="BB551" s="4" t="e">
        <f>IF(#REF!="", "0",#REF! *#REF!/100)</f>
        <v>#REF!</v>
      </c>
    </row>
    <row r="552" spans="16:54" x14ac:dyDescent="0.35">
      <c r="P552" s="14">
        <f>'B. WasteTracking'!G578</f>
        <v>0</v>
      </c>
      <c r="Q552" s="67">
        <f>IF(ISNUMBER('B. WasteTracking'!I578), IF('B. WasteTracking'!$I$38=Calculations!$O$6,'B. WasteTracking'!I578,'B. WasteTracking'!I578*'B. WasteTracking'!$H578/100),0)</f>
        <v>0</v>
      </c>
      <c r="R552" s="67">
        <f>IF(ISNUMBER('B. WasteTracking'!J578), IF('B. WasteTracking'!$J$38=Calculations!$O$6,'B. WasteTracking'!J578,'B. WasteTracking'!J578*'B. WasteTracking'!$H578/100),0)</f>
        <v>0</v>
      </c>
      <c r="S552" s="67">
        <f>IF(ISNUMBER('B. WasteTracking'!K578), 'B. WasteTracking'!K578*'B. WasteTracking'!$H578/100,0)</f>
        <v>0</v>
      </c>
      <c r="T552" s="67">
        <f>IF(ISNUMBER('B. WasteTracking'!H578), 'B. WasteTracking'!H578,0)</f>
        <v>0</v>
      </c>
      <c r="W552" s="9"/>
      <c r="X552" s="9"/>
      <c r="AX552" s="4">
        <v>540</v>
      </c>
      <c r="AY552" s="4" t="e">
        <f>IF(#REF!="", "0",#REF! *#REF!/100)</f>
        <v>#REF!</v>
      </c>
      <c r="AZ552" s="4" t="e">
        <f>IF(#REF!="", "0",#REF! *#REF!/100)</f>
        <v>#REF!</v>
      </c>
      <c r="BA552" s="4" t="e">
        <f>IF(#REF!="", "0",#REF! *#REF!/100)</f>
        <v>#REF!</v>
      </c>
      <c r="BB552" s="4" t="e">
        <f>IF(#REF!="", "0",#REF! *#REF!/100)</f>
        <v>#REF!</v>
      </c>
    </row>
    <row r="553" spans="16:54" x14ac:dyDescent="0.35">
      <c r="P553" s="14">
        <f>'B. WasteTracking'!G579</f>
        <v>0</v>
      </c>
      <c r="Q553" s="67">
        <f>IF(ISNUMBER('B. WasteTracking'!I579), IF('B. WasteTracking'!$I$38=Calculations!$O$6,'B. WasteTracking'!I579,'B. WasteTracking'!I579*'B. WasteTracking'!$H579/100),0)</f>
        <v>0</v>
      </c>
      <c r="R553" s="67">
        <f>IF(ISNUMBER('B. WasteTracking'!J579), IF('B. WasteTracking'!$J$38=Calculations!$O$6,'B. WasteTracking'!J579,'B. WasteTracking'!J579*'B. WasteTracking'!$H579/100),0)</f>
        <v>0</v>
      </c>
      <c r="S553" s="67">
        <f>IF(ISNUMBER('B. WasteTracking'!K579), 'B. WasteTracking'!K579*'B. WasteTracking'!$H579/100,0)</f>
        <v>0</v>
      </c>
      <c r="T553" s="67">
        <f>IF(ISNUMBER('B. WasteTracking'!H579), 'B. WasteTracking'!H579,0)</f>
        <v>0</v>
      </c>
      <c r="W553" s="9"/>
      <c r="X553" s="9"/>
      <c r="AX553" s="4">
        <v>541</v>
      </c>
      <c r="AY553" s="4" t="e">
        <f>IF(#REF!="", "0",#REF! *#REF!/100)</f>
        <v>#REF!</v>
      </c>
      <c r="AZ553" s="4" t="e">
        <f>IF(#REF!="", "0",#REF! *#REF!/100)</f>
        <v>#REF!</v>
      </c>
      <c r="BA553" s="4" t="e">
        <f>IF(#REF!="", "0",#REF! *#REF!/100)</f>
        <v>#REF!</v>
      </c>
      <c r="BB553" s="4" t="e">
        <f>IF(#REF!="", "0",#REF! *#REF!/100)</f>
        <v>#REF!</v>
      </c>
    </row>
    <row r="554" spans="16:54" x14ac:dyDescent="0.35">
      <c r="P554" s="14">
        <f>'B. WasteTracking'!G580</f>
        <v>0</v>
      </c>
      <c r="Q554" s="67">
        <f>IF(ISNUMBER('B. WasteTracking'!I580), IF('B. WasteTracking'!$I$38=Calculations!$O$6,'B. WasteTracking'!I580,'B. WasteTracking'!I580*'B. WasteTracking'!$H580/100),0)</f>
        <v>0</v>
      </c>
      <c r="R554" s="67">
        <f>IF(ISNUMBER('B. WasteTracking'!J580), IF('B. WasteTracking'!$J$38=Calculations!$O$6,'B. WasteTracking'!J580,'B. WasteTracking'!J580*'B. WasteTracking'!$H580/100),0)</f>
        <v>0</v>
      </c>
      <c r="S554" s="67">
        <f>IF(ISNUMBER('B. WasteTracking'!K580), 'B. WasteTracking'!K580*'B. WasteTracking'!$H580/100,0)</f>
        <v>0</v>
      </c>
      <c r="T554" s="67">
        <f>IF(ISNUMBER('B. WasteTracking'!H580), 'B. WasteTracking'!H580,0)</f>
        <v>0</v>
      </c>
      <c r="W554" s="9"/>
      <c r="X554" s="9"/>
      <c r="AX554" s="4">
        <v>542</v>
      </c>
      <c r="AY554" s="4" t="e">
        <f>IF(#REF!="", "0",#REF! *#REF!/100)</f>
        <v>#REF!</v>
      </c>
      <c r="AZ554" s="4" t="e">
        <f>IF(#REF!="", "0",#REF! *#REF!/100)</f>
        <v>#REF!</v>
      </c>
      <c r="BA554" s="4" t="e">
        <f>IF(#REF!="", "0",#REF! *#REF!/100)</f>
        <v>#REF!</v>
      </c>
      <c r="BB554" s="4" t="e">
        <f>IF(#REF!="", "0",#REF! *#REF!/100)</f>
        <v>#REF!</v>
      </c>
    </row>
    <row r="555" spans="16:54" x14ac:dyDescent="0.35">
      <c r="P555" s="14">
        <f>'B. WasteTracking'!G581</f>
        <v>0</v>
      </c>
      <c r="Q555" s="67">
        <f>IF(ISNUMBER('B. WasteTracking'!I581), IF('B. WasteTracking'!$I$38=Calculations!$O$6,'B. WasteTracking'!I581,'B. WasteTracking'!I581*'B. WasteTracking'!$H581/100),0)</f>
        <v>0</v>
      </c>
      <c r="R555" s="67">
        <f>IF(ISNUMBER('B. WasteTracking'!J581), IF('B. WasteTracking'!$J$38=Calculations!$O$6,'B. WasteTracking'!J581,'B. WasteTracking'!J581*'B. WasteTracking'!$H581/100),0)</f>
        <v>0</v>
      </c>
      <c r="S555" s="67">
        <f>IF(ISNUMBER('B. WasteTracking'!K581), 'B. WasteTracking'!K581*'B. WasteTracking'!$H581/100,0)</f>
        <v>0</v>
      </c>
      <c r="T555" s="67">
        <f>IF(ISNUMBER('B. WasteTracking'!H581), 'B. WasteTracking'!H581,0)</f>
        <v>0</v>
      </c>
      <c r="W555" s="9"/>
      <c r="X555" s="9"/>
      <c r="AX555" s="4">
        <v>543</v>
      </c>
      <c r="AY555" s="4" t="e">
        <f>IF(#REF!="", "0",#REF! *#REF!/100)</f>
        <v>#REF!</v>
      </c>
      <c r="AZ555" s="4" t="e">
        <f>IF(#REF!="", "0",#REF! *#REF!/100)</f>
        <v>#REF!</v>
      </c>
      <c r="BA555" s="4" t="e">
        <f>IF(#REF!="", "0",#REF! *#REF!/100)</f>
        <v>#REF!</v>
      </c>
      <c r="BB555" s="4" t="e">
        <f>IF(#REF!="", "0",#REF! *#REF!/100)</f>
        <v>#REF!</v>
      </c>
    </row>
    <row r="556" spans="16:54" x14ac:dyDescent="0.35">
      <c r="P556" s="14">
        <f>'B. WasteTracking'!G582</f>
        <v>0</v>
      </c>
      <c r="Q556" s="67">
        <f>IF(ISNUMBER('B. WasteTracking'!I582), IF('B. WasteTracking'!$I$38=Calculations!$O$6,'B. WasteTracking'!I582,'B. WasteTracking'!I582*'B. WasteTracking'!$H582/100),0)</f>
        <v>0</v>
      </c>
      <c r="R556" s="67">
        <f>IF(ISNUMBER('B. WasteTracking'!J582), IF('B. WasteTracking'!$J$38=Calculations!$O$6,'B. WasteTracking'!J582,'B. WasteTracking'!J582*'B. WasteTracking'!$H582/100),0)</f>
        <v>0</v>
      </c>
      <c r="S556" s="67">
        <f>IF(ISNUMBER('B. WasteTracking'!K582), 'B. WasteTracking'!K582*'B. WasteTracking'!$H582/100,0)</f>
        <v>0</v>
      </c>
      <c r="T556" s="67">
        <f>IF(ISNUMBER('B. WasteTracking'!H582), 'B. WasteTracking'!H582,0)</f>
        <v>0</v>
      </c>
      <c r="W556" s="9"/>
      <c r="X556" s="9"/>
      <c r="AX556" s="4">
        <v>544</v>
      </c>
      <c r="AY556" s="4" t="e">
        <f>IF(#REF!="", "0",#REF! *#REF!/100)</f>
        <v>#REF!</v>
      </c>
      <c r="AZ556" s="4" t="e">
        <f>IF(#REF!="", "0",#REF! *#REF!/100)</f>
        <v>#REF!</v>
      </c>
      <c r="BA556" s="4" t="e">
        <f>IF(#REF!="", "0",#REF! *#REF!/100)</f>
        <v>#REF!</v>
      </c>
      <c r="BB556" s="4" t="e">
        <f>IF(#REF!="", "0",#REF! *#REF!/100)</f>
        <v>#REF!</v>
      </c>
    </row>
    <row r="557" spans="16:54" x14ac:dyDescent="0.35">
      <c r="P557" s="14">
        <f>'B. WasteTracking'!G583</f>
        <v>0</v>
      </c>
      <c r="Q557" s="67">
        <f>IF(ISNUMBER('B. WasteTracking'!I583), IF('B. WasteTracking'!$I$38=Calculations!$O$6,'B. WasteTracking'!I583,'B. WasteTracking'!I583*'B. WasteTracking'!$H583/100),0)</f>
        <v>0</v>
      </c>
      <c r="R557" s="67">
        <f>IF(ISNUMBER('B. WasteTracking'!J583), IF('B. WasteTracking'!$J$38=Calculations!$O$6,'B. WasteTracking'!J583,'B. WasteTracking'!J583*'B. WasteTracking'!$H583/100),0)</f>
        <v>0</v>
      </c>
      <c r="S557" s="67">
        <f>IF(ISNUMBER('B. WasteTracking'!K583), 'B. WasteTracking'!K583*'B. WasteTracking'!$H583/100,0)</f>
        <v>0</v>
      </c>
      <c r="T557" s="67">
        <f>IF(ISNUMBER('B. WasteTracking'!H583), 'B. WasteTracking'!H583,0)</f>
        <v>0</v>
      </c>
      <c r="W557" s="9"/>
      <c r="X557" s="9"/>
      <c r="AX557" s="4">
        <v>545</v>
      </c>
      <c r="AY557" s="4" t="e">
        <f>IF(#REF!="", "0",#REF! *#REF!/100)</f>
        <v>#REF!</v>
      </c>
      <c r="AZ557" s="4" t="e">
        <f>IF(#REF!="", "0",#REF! *#REF!/100)</f>
        <v>#REF!</v>
      </c>
      <c r="BA557" s="4" t="e">
        <f>IF(#REF!="", "0",#REF! *#REF!/100)</f>
        <v>#REF!</v>
      </c>
      <c r="BB557" s="4" t="e">
        <f>IF(#REF!="", "0",#REF! *#REF!/100)</f>
        <v>#REF!</v>
      </c>
    </row>
    <row r="558" spans="16:54" x14ac:dyDescent="0.35">
      <c r="P558" s="14">
        <f>'B. WasteTracking'!G584</f>
        <v>0</v>
      </c>
      <c r="Q558" s="67">
        <f>IF(ISNUMBER('B. WasteTracking'!I584), IF('B. WasteTracking'!$I$38=Calculations!$O$6,'B. WasteTracking'!I584,'B. WasteTracking'!I584*'B. WasteTracking'!$H584/100),0)</f>
        <v>0</v>
      </c>
      <c r="R558" s="67">
        <f>IF(ISNUMBER('B. WasteTracking'!J584), IF('B. WasteTracking'!$J$38=Calculations!$O$6,'B. WasteTracking'!J584,'B. WasteTracking'!J584*'B. WasteTracking'!$H584/100),0)</f>
        <v>0</v>
      </c>
      <c r="S558" s="67">
        <f>IF(ISNUMBER('B. WasteTracking'!K584), 'B. WasteTracking'!K584*'B. WasteTracking'!$H584/100,0)</f>
        <v>0</v>
      </c>
      <c r="T558" s="67">
        <f>IF(ISNUMBER('B. WasteTracking'!H584), 'B. WasteTracking'!H584,0)</f>
        <v>0</v>
      </c>
      <c r="W558" s="9"/>
      <c r="X558" s="9"/>
      <c r="AX558" s="4">
        <v>546</v>
      </c>
      <c r="AY558" s="4" t="e">
        <f>IF(#REF!="", "0",#REF! *#REF!/100)</f>
        <v>#REF!</v>
      </c>
      <c r="AZ558" s="4" t="e">
        <f>IF(#REF!="", "0",#REF! *#REF!/100)</f>
        <v>#REF!</v>
      </c>
      <c r="BA558" s="4" t="e">
        <f>IF(#REF!="", "0",#REF! *#REF!/100)</f>
        <v>#REF!</v>
      </c>
      <c r="BB558" s="4" t="e">
        <f>IF(#REF!="", "0",#REF! *#REF!/100)</f>
        <v>#REF!</v>
      </c>
    </row>
    <row r="559" spans="16:54" x14ac:dyDescent="0.35">
      <c r="P559" s="14">
        <f>'B. WasteTracking'!G585</f>
        <v>0</v>
      </c>
      <c r="Q559" s="67">
        <f>IF(ISNUMBER('B. WasteTracking'!I585), IF('B. WasteTracking'!$I$38=Calculations!$O$6,'B. WasteTracking'!I585,'B. WasteTracking'!I585*'B. WasteTracking'!$H585/100),0)</f>
        <v>0</v>
      </c>
      <c r="R559" s="67">
        <f>IF(ISNUMBER('B. WasteTracking'!J585), IF('B. WasteTracking'!$J$38=Calculations!$O$6,'B. WasteTracking'!J585,'B. WasteTracking'!J585*'B. WasteTracking'!$H585/100),0)</f>
        <v>0</v>
      </c>
      <c r="S559" s="67">
        <f>IF(ISNUMBER('B. WasteTracking'!K585), 'B. WasteTracking'!K585*'B. WasteTracking'!$H585/100,0)</f>
        <v>0</v>
      </c>
      <c r="T559" s="67">
        <f>IF(ISNUMBER('B. WasteTracking'!H585), 'B. WasteTracking'!H585,0)</f>
        <v>0</v>
      </c>
      <c r="W559" s="9"/>
      <c r="X559" s="9"/>
      <c r="AX559" s="4">
        <v>547</v>
      </c>
      <c r="AY559" s="4" t="e">
        <f>IF(#REF!="", "0",#REF! *#REF!/100)</f>
        <v>#REF!</v>
      </c>
      <c r="AZ559" s="4" t="e">
        <f>IF(#REF!="", "0",#REF! *#REF!/100)</f>
        <v>#REF!</v>
      </c>
      <c r="BA559" s="4" t="e">
        <f>IF(#REF!="", "0",#REF! *#REF!/100)</f>
        <v>#REF!</v>
      </c>
      <c r="BB559" s="4" t="e">
        <f>IF(#REF!="", "0",#REF! *#REF!/100)</f>
        <v>#REF!</v>
      </c>
    </row>
    <row r="560" spans="16:54" x14ac:dyDescent="0.35">
      <c r="P560" s="14">
        <f>'B. WasteTracking'!G586</f>
        <v>0</v>
      </c>
      <c r="Q560" s="67">
        <f>IF(ISNUMBER('B. WasteTracking'!I586), IF('B. WasteTracking'!$I$38=Calculations!$O$6,'B. WasteTracking'!I586,'B. WasteTracking'!I586*'B. WasteTracking'!$H586/100),0)</f>
        <v>0</v>
      </c>
      <c r="R560" s="67">
        <f>IF(ISNUMBER('B. WasteTracking'!J586), IF('B. WasteTracking'!$J$38=Calculations!$O$6,'B. WasteTracking'!J586,'B. WasteTracking'!J586*'B. WasteTracking'!$H586/100),0)</f>
        <v>0</v>
      </c>
      <c r="S560" s="67">
        <f>IF(ISNUMBER('B. WasteTracking'!K586), 'B. WasteTracking'!K586*'B. WasteTracking'!$H586/100,0)</f>
        <v>0</v>
      </c>
      <c r="T560" s="67">
        <f>IF(ISNUMBER('B. WasteTracking'!H586), 'B. WasteTracking'!H586,0)</f>
        <v>0</v>
      </c>
      <c r="W560" s="9"/>
      <c r="X560" s="9"/>
      <c r="AX560" s="4">
        <v>548</v>
      </c>
      <c r="AY560" s="4" t="e">
        <f>IF(#REF!="", "0",#REF! *#REF!/100)</f>
        <v>#REF!</v>
      </c>
      <c r="AZ560" s="4" t="e">
        <f>IF(#REF!="", "0",#REF! *#REF!/100)</f>
        <v>#REF!</v>
      </c>
      <c r="BA560" s="4" t="e">
        <f>IF(#REF!="", "0",#REF! *#REF!/100)</f>
        <v>#REF!</v>
      </c>
      <c r="BB560" s="4" t="e">
        <f>IF(#REF!="", "0",#REF! *#REF!/100)</f>
        <v>#REF!</v>
      </c>
    </row>
    <row r="561" spans="16:54" x14ac:dyDescent="0.35">
      <c r="P561" s="14">
        <f>'B. WasteTracking'!G587</f>
        <v>0</v>
      </c>
      <c r="Q561" s="67">
        <f>IF(ISNUMBER('B. WasteTracking'!I587), IF('B. WasteTracking'!$I$38=Calculations!$O$6,'B. WasteTracking'!I587,'B. WasteTracking'!I587*'B. WasteTracking'!$H587/100),0)</f>
        <v>0</v>
      </c>
      <c r="R561" s="67">
        <f>IF(ISNUMBER('B. WasteTracking'!J587), IF('B. WasteTracking'!$J$38=Calculations!$O$6,'B. WasteTracking'!J587,'B. WasteTracking'!J587*'B. WasteTracking'!$H587/100),0)</f>
        <v>0</v>
      </c>
      <c r="S561" s="67">
        <f>IF(ISNUMBER('B. WasteTracking'!K587), 'B. WasteTracking'!K587*'B. WasteTracking'!$H587/100,0)</f>
        <v>0</v>
      </c>
      <c r="T561" s="67">
        <f>IF(ISNUMBER('B. WasteTracking'!H587), 'B. WasteTracking'!H587,0)</f>
        <v>0</v>
      </c>
      <c r="W561" s="9"/>
      <c r="X561" s="9"/>
      <c r="AX561" s="4">
        <v>549</v>
      </c>
      <c r="AY561" s="4" t="e">
        <f>IF(#REF!="", "0",#REF! *#REF!/100)</f>
        <v>#REF!</v>
      </c>
      <c r="AZ561" s="4" t="e">
        <f>IF(#REF!="", "0",#REF! *#REF!/100)</f>
        <v>#REF!</v>
      </c>
      <c r="BA561" s="4" t="e">
        <f>IF(#REF!="", "0",#REF! *#REF!/100)</f>
        <v>#REF!</v>
      </c>
      <c r="BB561" s="4" t="e">
        <f>IF(#REF!="", "0",#REF! *#REF!/100)</f>
        <v>#REF!</v>
      </c>
    </row>
    <row r="562" spans="16:54" x14ac:dyDescent="0.35">
      <c r="P562" s="14">
        <f>'B. WasteTracking'!G588</f>
        <v>0</v>
      </c>
      <c r="Q562" s="67">
        <f>IF(ISNUMBER('B. WasteTracking'!I588), IF('B. WasteTracking'!$I$38=Calculations!$O$6,'B. WasteTracking'!I588,'B. WasteTracking'!I588*'B. WasteTracking'!$H588/100),0)</f>
        <v>0</v>
      </c>
      <c r="R562" s="67">
        <f>IF(ISNUMBER('B. WasteTracking'!J588), IF('B. WasteTracking'!$J$38=Calculations!$O$6,'B. WasteTracking'!J588,'B. WasteTracking'!J588*'B. WasteTracking'!$H588/100),0)</f>
        <v>0</v>
      </c>
      <c r="S562" s="67">
        <f>IF(ISNUMBER('B. WasteTracking'!K588), 'B. WasteTracking'!K588*'B. WasteTracking'!$H588/100,0)</f>
        <v>0</v>
      </c>
      <c r="T562" s="67">
        <f>IF(ISNUMBER('B. WasteTracking'!H588), 'B. WasteTracking'!H588,0)</f>
        <v>0</v>
      </c>
      <c r="W562" s="9"/>
      <c r="X562" s="9"/>
      <c r="AX562" s="4">
        <v>550</v>
      </c>
      <c r="AY562" s="4" t="e">
        <f>IF(#REF!="", "0",#REF! *#REF!/100)</f>
        <v>#REF!</v>
      </c>
      <c r="AZ562" s="4" t="e">
        <f>IF(#REF!="", "0",#REF! *#REF!/100)</f>
        <v>#REF!</v>
      </c>
      <c r="BA562" s="4" t="e">
        <f>IF(#REF!="", "0",#REF! *#REF!/100)</f>
        <v>#REF!</v>
      </c>
      <c r="BB562" s="4" t="e">
        <f>IF(#REF!="", "0",#REF! *#REF!/100)</f>
        <v>#REF!</v>
      </c>
    </row>
    <row r="563" spans="16:54" x14ac:dyDescent="0.35">
      <c r="P563" s="14">
        <f>'B. WasteTracking'!G589</f>
        <v>0</v>
      </c>
      <c r="Q563" s="67">
        <f>IF(ISNUMBER('B. WasteTracking'!I589), IF('B. WasteTracking'!$I$38=Calculations!$O$6,'B. WasteTracking'!I589,'B. WasteTracking'!I589*'B. WasteTracking'!$H589/100),0)</f>
        <v>0</v>
      </c>
      <c r="R563" s="67">
        <f>IF(ISNUMBER('B. WasteTracking'!J589), IF('B. WasteTracking'!$J$38=Calculations!$O$6,'B. WasteTracking'!J589,'B. WasteTracking'!J589*'B. WasteTracking'!$H589/100),0)</f>
        <v>0</v>
      </c>
      <c r="S563" s="67">
        <f>IF(ISNUMBER('B. WasteTracking'!K589), 'B. WasteTracking'!K589*'B. WasteTracking'!$H589/100,0)</f>
        <v>0</v>
      </c>
      <c r="T563" s="67">
        <f>IF(ISNUMBER('B. WasteTracking'!H589), 'B. WasteTracking'!H589,0)</f>
        <v>0</v>
      </c>
      <c r="W563" s="9"/>
      <c r="X563" s="9"/>
      <c r="AX563" s="4">
        <v>551</v>
      </c>
      <c r="AY563" s="4" t="e">
        <f>IF(#REF!="", "0",#REF! *#REF!/100)</f>
        <v>#REF!</v>
      </c>
      <c r="AZ563" s="4" t="e">
        <f>IF(#REF!="", "0",#REF! *#REF!/100)</f>
        <v>#REF!</v>
      </c>
      <c r="BA563" s="4" t="e">
        <f>IF(#REF!="", "0",#REF! *#REF!/100)</f>
        <v>#REF!</v>
      </c>
      <c r="BB563" s="4" t="e">
        <f>IF(#REF!="", "0",#REF! *#REF!/100)</f>
        <v>#REF!</v>
      </c>
    </row>
    <row r="564" spans="16:54" x14ac:dyDescent="0.35">
      <c r="P564" s="14">
        <f>'B. WasteTracking'!G590</f>
        <v>0</v>
      </c>
      <c r="Q564" s="67">
        <f>IF(ISNUMBER('B. WasteTracking'!I590), IF('B. WasteTracking'!$I$38=Calculations!$O$6,'B. WasteTracking'!I590,'B. WasteTracking'!I590*'B. WasteTracking'!$H590/100),0)</f>
        <v>0</v>
      </c>
      <c r="R564" s="67">
        <f>IF(ISNUMBER('B. WasteTracking'!J590), IF('B. WasteTracking'!$J$38=Calculations!$O$6,'B. WasteTracking'!J590,'B. WasteTracking'!J590*'B. WasteTracking'!$H590/100),0)</f>
        <v>0</v>
      </c>
      <c r="S564" s="67">
        <f>IF(ISNUMBER('B. WasteTracking'!K590), 'B. WasteTracking'!K590*'B. WasteTracking'!$H590/100,0)</f>
        <v>0</v>
      </c>
      <c r="T564" s="67">
        <f>IF(ISNUMBER('B. WasteTracking'!H590), 'B. WasteTracking'!H590,0)</f>
        <v>0</v>
      </c>
      <c r="W564" s="9"/>
      <c r="X564" s="9"/>
      <c r="AX564" s="4">
        <v>552</v>
      </c>
      <c r="AY564" s="4" t="e">
        <f>IF(#REF!="", "0",#REF! *#REF!/100)</f>
        <v>#REF!</v>
      </c>
      <c r="AZ564" s="4" t="e">
        <f>IF(#REF!="", "0",#REF! *#REF!/100)</f>
        <v>#REF!</v>
      </c>
      <c r="BA564" s="4" t="e">
        <f>IF(#REF!="", "0",#REF! *#REF!/100)</f>
        <v>#REF!</v>
      </c>
      <c r="BB564" s="4" t="e">
        <f>IF(#REF!="", "0",#REF! *#REF!/100)</f>
        <v>#REF!</v>
      </c>
    </row>
    <row r="565" spans="16:54" x14ac:dyDescent="0.35">
      <c r="P565" s="14">
        <f>'B. WasteTracking'!G591</f>
        <v>0</v>
      </c>
      <c r="Q565" s="67">
        <f>IF(ISNUMBER('B. WasteTracking'!I591), IF('B. WasteTracking'!$I$38=Calculations!$O$6,'B. WasteTracking'!I591,'B. WasteTracking'!I591*'B. WasteTracking'!$H591/100),0)</f>
        <v>0</v>
      </c>
      <c r="R565" s="67">
        <f>IF(ISNUMBER('B. WasteTracking'!J591), IF('B. WasteTracking'!$J$38=Calculations!$O$6,'B. WasteTracking'!J591,'B. WasteTracking'!J591*'B. WasteTracking'!$H591/100),0)</f>
        <v>0</v>
      </c>
      <c r="S565" s="67">
        <f>IF(ISNUMBER('B. WasteTracking'!K591), 'B. WasteTracking'!K591*'B. WasteTracking'!$H591/100,0)</f>
        <v>0</v>
      </c>
      <c r="T565" s="67">
        <f>IF(ISNUMBER('B. WasteTracking'!H591), 'B. WasteTracking'!H591,0)</f>
        <v>0</v>
      </c>
      <c r="W565" s="9"/>
      <c r="X565" s="9"/>
      <c r="AX565" s="4">
        <v>553</v>
      </c>
      <c r="AY565" s="4" t="e">
        <f>IF(#REF!="", "0",#REF! *#REF!/100)</f>
        <v>#REF!</v>
      </c>
      <c r="AZ565" s="4" t="e">
        <f>IF(#REF!="", "0",#REF! *#REF!/100)</f>
        <v>#REF!</v>
      </c>
      <c r="BA565" s="4" t="e">
        <f>IF(#REF!="", "0",#REF! *#REF!/100)</f>
        <v>#REF!</v>
      </c>
      <c r="BB565" s="4" t="e">
        <f>IF(#REF!="", "0",#REF! *#REF!/100)</f>
        <v>#REF!</v>
      </c>
    </row>
    <row r="566" spans="16:54" x14ac:dyDescent="0.35">
      <c r="P566" s="14">
        <f>'B. WasteTracking'!G592</f>
        <v>0</v>
      </c>
      <c r="Q566" s="67">
        <f>IF(ISNUMBER('B. WasteTracking'!I592), IF('B. WasteTracking'!$I$38=Calculations!$O$6,'B. WasteTracking'!I592,'B. WasteTracking'!I592*'B. WasteTracking'!$H592/100),0)</f>
        <v>0</v>
      </c>
      <c r="R566" s="67">
        <f>IF(ISNUMBER('B. WasteTracking'!J592), IF('B. WasteTracking'!$J$38=Calculations!$O$6,'B. WasteTracking'!J592,'B. WasteTracking'!J592*'B. WasteTracking'!$H592/100),0)</f>
        <v>0</v>
      </c>
      <c r="S566" s="67">
        <f>IF(ISNUMBER('B. WasteTracking'!K592), 'B. WasteTracking'!K592*'B. WasteTracking'!$H592/100,0)</f>
        <v>0</v>
      </c>
      <c r="T566" s="67">
        <f>IF(ISNUMBER('B. WasteTracking'!H592), 'B. WasteTracking'!H592,0)</f>
        <v>0</v>
      </c>
      <c r="W566" s="9"/>
      <c r="X566" s="9"/>
      <c r="AX566" s="4">
        <v>554</v>
      </c>
      <c r="AY566" s="4" t="e">
        <f>IF(#REF!="", "0",#REF! *#REF!/100)</f>
        <v>#REF!</v>
      </c>
      <c r="AZ566" s="4" t="e">
        <f>IF(#REF!="", "0",#REF! *#REF!/100)</f>
        <v>#REF!</v>
      </c>
      <c r="BA566" s="4" t="e">
        <f>IF(#REF!="", "0",#REF! *#REF!/100)</f>
        <v>#REF!</v>
      </c>
      <c r="BB566" s="4" t="e">
        <f>IF(#REF!="", "0",#REF! *#REF!/100)</f>
        <v>#REF!</v>
      </c>
    </row>
    <row r="567" spans="16:54" x14ac:dyDescent="0.35">
      <c r="P567" s="14">
        <f>'B. WasteTracking'!G593</f>
        <v>0</v>
      </c>
      <c r="Q567" s="67">
        <f>IF(ISNUMBER('B. WasteTracking'!I593), IF('B. WasteTracking'!$I$38=Calculations!$O$6,'B. WasteTracking'!I593,'B. WasteTracking'!I593*'B. WasteTracking'!$H593/100),0)</f>
        <v>0</v>
      </c>
      <c r="R567" s="67">
        <f>IF(ISNUMBER('B. WasteTracking'!J593), IF('B. WasteTracking'!$J$38=Calculations!$O$6,'B. WasteTracking'!J593,'B. WasteTracking'!J593*'B. WasteTracking'!$H593/100),0)</f>
        <v>0</v>
      </c>
      <c r="S567" s="67">
        <f>IF(ISNUMBER('B. WasteTracking'!K593), 'B. WasteTracking'!K593*'B. WasteTracking'!$H593/100,0)</f>
        <v>0</v>
      </c>
      <c r="T567" s="67">
        <f>IF(ISNUMBER('B. WasteTracking'!H593), 'B. WasteTracking'!H593,0)</f>
        <v>0</v>
      </c>
      <c r="W567" s="9"/>
      <c r="X567" s="9"/>
      <c r="AX567" s="4">
        <v>555</v>
      </c>
      <c r="AY567" s="4" t="e">
        <f>IF(#REF!="", "0",#REF! *#REF!/100)</f>
        <v>#REF!</v>
      </c>
      <c r="AZ567" s="4" t="e">
        <f>IF(#REF!="", "0",#REF! *#REF!/100)</f>
        <v>#REF!</v>
      </c>
      <c r="BA567" s="4" t="e">
        <f>IF(#REF!="", "0",#REF! *#REF!/100)</f>
        <v>#REF!</v>
      </c>
      <c r="BB567" s="4" t="e">
        <f>IF(#REF!="", "0",#REF! *#REF!/100)</f>
        <v>#REF!</v>
      </c>
    </row>
    <row r="568" spans="16:54" x14ac:dyDescent="0.35">
      <c r="P568" s="14">
        <f>'B. WasteTracking'!G594</f>
        <v>0</v>
      </c>
      <c r="Q568" s="67">
        <f>IF(ISNUMBER('B. WasteTracking'!I594), IF('B. WasteTracking'!$I$38=Calculations!$O$6,'B. WasteTracking'!I594,'B. WasteTracking'!I594*'B. WasteTracking'!$H594/100),0)</f>
        <v>0</v>
      </c>
      <c r="R568" s="67">
        <f>IF(ISNUMBER('B. WasteTracking'!J594), IF('B. WasteTracking'!$J$38=Calculations!$O$6,'B. WasteTracking'!J594,'B. WasteTracking'!J594*'B. WasteTracking'!$H594/100),0)</f>
        <v>0</v>
      </c>
      <c r="S568" s="67">
        <f>IF(ISNUMBER('B. WasteTracking'!K594), 'B. WasteTracking'!K594*'B. WasteTracking'!$H594/100,0)</f>
        <v>0</v>
      </c>
      <c r="T568" s="67">
        <f>IF(ISNUMBER('B. WasteTracking'!H594), 'B. WasteTracking'!H594,0)</f>
        <v>0</v>
      </c>
      <c r="W568" s="9"/>
      <c r="X568" s="9"/>
      <c r="AX568" s="4">
        <v>556</v>
      </c>
      <c r="AY568" s="4" t="e">
        <f>IF(#REF!="", "0",#REF! *#REF!/100)</f>
        <v>#REF!</v>
      </c>
      <c r="AZ568" s="4" t="e">
        <f>IF(#REF!="", "0",#REF! *#REF!/100)</f>
        <v>#REF!</v>
      </c>
      <c r="BA568" s="4" t="e">
        <f>IF(#REF!="", "0",#REF! *#REF!/100)</f>
        <v>#REF!</v>
      </c>
      <c r="BB568" s="4" t="e">
        <f>IF(#REF!="", "0",#REF! *#REF!/100)</f>
        <v>#REF!</v>
      </c>
    </row>
    <row r="569" spans="16:54" x14ac:dyDescent="0.35">
      <c r="P569" s="14">
        <f>'B. WasteTracking'!G595</f>
        <v>0</v>
      </c>
      <c r="Q569" s="67">
        <f>IF(ISNUMBER('B. WasteTracking'!I595), IF('B. WasteTracking'!$I$38=Calculations!$O$6,'B. WasteTracking'!I595,'B. WasteTracking'!I595*'B. WasteTracking'!$H595/100),0)</f>
        <v>0</v>
      </c>
      <c r="R569" s="67">
        <f>IF(ISNUMBER('B. WasteTracking'!J595), IF('B. WasteTracking'!$J$38=Calculations!$O$6,'B. WasteTracking'!J595,'B. WasteTracking'!J595*'B. WasteTracking'!$H595/100),0)</f>
        <v>0</v>
      </c>
      <c r="S569" s="67">
        <f>IF(ISNUMBER('B. WasteTracking'!K595), 'B. WasteTracking'!K595*'B. WasteTracking'!$H595/100,0)</f>
        <v>0</v>
      </c>
      <c r="T569" s="67">
        <f>IF(ISNUMBER('B. WasteTracking'!H595), 'B. WasteTracking'!H595,0)</f>
        <v>0</v>
      </c>
      <c r="W569" s="9"/>
      <c r="X569" s="9"/>
      <c r="AX569" s="4">
        <v>557</v>
      </c>
      <c r="AY569" s="4" t="e">
        <f>IF(#REF!="", "0",#REF! *#REF!/100)</f>
        <v>#REF!</v>
      </c>
      <c r="AZ569" s="4" t="e">
        <f>IF(#REF!="", "0",#REF! *#REF!/100)</f>
        <v>#REF!</v>
      </c>
      <c r="BA569" s="4" t="e">
        <f>IF(#REF!="", "0",#REF! *#REF!/100)</f>
        <v>#REF!</v>
      </c>
      <c r="BB569" s="4" t="e">
        <f>IF(#REF!="", "0",#REF! *#REF!/100)</f>
        <v>#REF!</v>
      </c>
    </row>
    <row r="570" spans="16:54" x14ac:dyDescent="0.35">
      <c r="P570" s="14">
        <f>'B. WasteTracking'!G596</f>
        <v>0</v>
      </c>
      <c r="Q570" s="67">
        <f>IF(ISNUMBER('B. WasteTracking'!I596), IF('B. WasteTracking'!$I$38=Calculations!$O$6,'B. WasteTracking'!I596,'B. WasteTracking'!I596*'B. WasteTracking'!$H596/100),0)</f>
        <v>0</v>
      </c>
      <c r="R570" s="67">
        <f>IF(ISNUMBER('B. WasteTracking'!J596), IF('B. WasteTracking'!$J$38=Calculations!$O$6,'B. WasteTracking'!J596,'B. WasteTracking'!J596*'B. WasteTracking'!$H596/100),0)</f>
        <v>0</v>
      </c>
      <c r="S570" s="67">
        <f>IF(ISNUMBER('B. WasteTracking'!K596), 'B. WasteTracking'!K596*'B. WasteTracking'!$H596/100,0)</f>
        <v>0</v>
      </c>
      <c r="T570" s="67">
        <f>IF(ISNUMBER('B. WasteTracking'!H596), 'B. WasteTracking'!H596,0)</f>
        <v>0</v>
      </c>
      <c r="W570" s="9"/>
      <c r="X570" s="9"/>
      <c r="AX570" s="4">
        <v>558</v>
      </c>
      <c r="AY570" s="4" t="e">
        <f>IF(#REF!="", "0",#REF! *#REF!/100)</f>
        <v>#REF!</v>
      </c>
      <c r="AZ570" s="4" t="e">
        <f>IF(#REF!="", "0",#REF! *#REF!/100)</f>
        <v>#REF!</v>
      </c>
      <c r="BA570" s="4" t="e">
        <f>IF(#REF!="", "0",#REF! *#REF!/100)</f>
        <v>#REF!</v>
      </c>
      <c r="BB570" s="4" t="e">
        <f>IF(#REF!="", "0",#REF! *#REF!/100)</f>
        <v>#REF!</v>
      </c>
    </row>
    <row r="571" spans="16:54" x14ac:dyDescent="0.35">
      <c r="P571" s="14" t="str">
        <f>'B. WasteTracking'!G597</f>
        <v>Type of  Materials</v>
      </c>
      <c r="Q571" s="67">
        <f>IF(ISNUMBER('B. WasteTracking'!I597), IF('B. WasteTracking'!$I$38=Calculations!$O$6,'B. WasteTracking'!I597,'B. WasteTracking'!I597*'B. WasteTracking'!$H597/100),0)</f>
        <v>0</v>
      </c>
      <c r="R571" s="67">
        <f>IF(ISNUMBER('B. WasteTracking'!J597), IF('B. WasteTracking'!$J$38=Calculations!$O$6,'B. WasteTracking'!J597,'B. WasteTracking'!J597*'B. WasteTracking'!$H597/100),0)</f>
        <v>0</v>
      </c>
      <c r="S571" s="67">
        <f>IF(ISNUMBER('B. WasteTracking'!K597), 'B. WasteTracking'!K597*'B. WasteTracking'!$H597/100,0)</f>
        <v>0</v>
      </c>
      <c r="T571" s="67">
        <f>IF(ISNUMBER('B. WasteTracking'!H597), 'B. WasteTracking'!H597,0)</f>
        <v>0</v>
      </c>
      <c r="W571" s="9"/>
      <c r="X571" s="9"/>
      <c r="AX571" s="4">
        <v>559</v>
      </c>
      <c r="AY571" s="4" t="e">
        <f>IF(#REF!="", "0",#REF! *#REF!/100)</f>
        <v>#REF!</v>
      </c>
      <c r="AZ571" s="4" t="e">
        <f>IF(#REF!="", "0",#REF! *#REF!/100)</f>
        <v>#REF!</v>
      </c>
      <c r="BA571" s="4" t="e">
        <f>IF(#REF!="", "0",#REF! *#REF!/100)</f>
        <v>#REF!</v>
      </c>
      <c r="BB571" s="4" t="e">
        <f>IF(#REF!="", "0",#REF! *#REF!/100)</f>
        <v>#REF!</v>
      </c>
    </row>
    <row r="572" spans="16:54" x14ac:dyDescent="0.35">
      <c r="P572" s="14">
        <f>'B. WasteTracking'!G598</f>
        <v>0</v>
      </c>
      <c r="Q572" s="67">
        <f>IF(ISNUMBER('B. WasteTracking'!I598), IF('B. WasteTracking'!$I$38=Calculations!$O$6,'B. WasteTracking'!I598,'B. WasteTracking'!I598*'B. WasteTracking'!$H598/100),0)</f>
        <v>0</v>
      </c>
      <c r="R572" s="67">
        <f>IF(ISNUMBER('B. WasteTracking'!J598), IF('B. WasteTracking'!$J$38=Calculations!$O$6,'B. WasteTracking'!J598,'B. WasteTracking'!J598*'B. WasteTracking'!$H598/100),0)</f>
        <v>0</v>
      </c>
      <c r="S572" s="67">
        <f>IF(ISNUMBER('B. WasteTracking'!K598), 'B. WasteTracking'!K598*'B. WasteTracking'!$H598/100,0)</f>
        <v>0</v>
      </c>
      <c r="T572" s="67">
        <f>IF(ISNUMBER('B. WasteTracking'!H598), 'B. WasteTracking'!H598,0)</f>
        <v>0</v>
      </c>
      <c r="W572" s="9"/>
      <c r="X572" s="9"/>
      <c r="AX572" s="4">
        <v>560</v>
      </c>
      <c r="AY572" s="4" t="e">
        <f>IF(#REF!="", "0",#REF! *#REF!/100)</f>
        <v>#REF!</v>
      </c>
      <c r="AZ572" s="4" t="e">
        <f>IF(#REF!="", "0",#REF! *#REF!/100)</f>
        <v>#REF!</v>
      </c>
      <c r="BA572" s="4" t="e">
        <f>IF(#REF!="", "0",#REF! *#REF!/100)</f>
        <v>#REF!</v>
      </c>
      <c r="BB572" s="4" t="e">
        <f>IF(#REF!="", "0",#REF! *#REF!/100)</f>
        <v>#REF!</v>
      </c>
    </row>
    <row r="573" spans="16:54" x14ac:dyDescent="0.35">
      <c r="P573" s="14" t="str">
        <f>'B. WasteTracking'!G599</f>
        <v>(Select from drop down list)</v>
      </c>
      <c r="Q573" s="67">
        <f>IF(ISNUMBER('B. WasteTracking'!I599), IF('B. WasteTracking'!$I$38=Calculations!$O$6,'B. WasteTracking'!I599,'B. WasteTracking'!I599*'B. WasteTracking'!$H599/100),0)</f>
        <v>0</v>
      </c>
      <c r="R573" s="67">
        <f>IF(ISNUMBER('B. WasteTracking'!J599), IF('B. WasteTracking'!$J$38=Calculations!$O$6,'B. WasteTracking'!J599,'B. WasteTracking'!J599*'B. WasteTracking'!$H599/100),0)</f>
        <v>0</v>
      </c>
      <c r="S573" s="67">
        <f>IF(ISNUMBER('B. WasteTracking'!K599), 'B. WasteTracking'!K599*'B. WasteTracking'!$H599/100,0)</f>
        <v>0</v>
      </c>
      <c r="T573" s="67">
        <f>IF(ISNUMBER('B. WasteTracking'!H599), 'B. WasteTracking'!H599,0)</f>
        <v>0</v>
      </c>
      <c r="W573" s="9"/>
      <c r="X573" s="9"/>
      <c r="AX573" s="4">
        <v>561</v>
      </c>
      <c r="AY573" s="4" t="e">
        <f>IF(#REF!="", "0",#REF! *#REF!/100)</f>
        <v>#REF!</v>
      </c>
      <c r="AZ573" s="4" t="e">
        <f>IF(#REF!="", "0",#REF! *#REF!/100)</f>
        <v>#REF!</v>
      </c>
      <c r="BA573" s="4" t="e">
        <f>IF(#REF!="", "0",#REF! *#REF!/100)</f>
        <v>#REF!</v>
      </c>
      <c r="BB573" s="4" t="e">
        <f>IF(#REF!="", "0",#REF! *#REF!/100)</f>
        <v>#REF!</v>
      </c>
    </row>
    <row r="574" spans="16:54" x14ac:dyDescent="0.35">
      <c r="P574" s="14">
        <f>'B. WasteTracking'!G600</f>
        <v>0</v>
      </c>
      <c r="Q574" s="67">
        <f>IF(ISNUMBER('B. WasteTracking'!I600), IF('B. WasteTracking'!$I$38=Calculations!$O$6,'B. WasteTracking'!I600,'B. WasteTracking'!I600*'B. WasteTracking'!$H600/100),0)</f>
        <v>0</v>
      </c>
      <c r="R574" s="67">
        <f>IF(ISNUMBER('B. WasteTracking'!J600), IF('B. WasteTracking'!$J$38=Calculations!$O$6,'B. WasteTracking'!J600,'B. WasteTracking'!J600*'B. WasteTracking'!$H600/100),0)</f>
        <v>0</v>
      </c>
      <c r="S574" s="67">
        <f>IF(ISNUMBER('B. WasteTracking'!K600), 'B. WasteTracking'!K600*'B. WasteTracking'!$H600/100,0)</f>
        <v>0</v>
      </c>
      <c r="T574" s="67">
        <f>IF(ISNUMBER('B. WasteTracking'!H600), 'B. WasteTracking'!H600,0)</f>
        <v>0</v>
      </c>
      <c r="W574" s="9"/>
      <c r="X574" s="9"/>
      <c r="AX574" s="4">
        <v>562</v>
      </c>
      <c r="AY574" s="4" t="e">
        <f>IF(#REF!="", "0",#REF! *#REF!/100)</f>
        <v>#REF!</v>
      </c>
      <c r="AZ574" s="4" t="e">
        <f>IF(#REF!="", "0",#REF! *#REF!/100)</f>
        <v>#REF!</v>
      </c>
      <c r="BA574" s="4" t="e">
        <f>IF(#REF!="", "0",#REF! *#REF!/100)</f>
        <v>#REF!</v>
      </c>
      <c r="BB574" s="4" t="e">
        <f>IF(#REF!="", "0",#REF! *#REF!/100)</f>
        <v>#REF!</v>
      </c>
    </row>
    <row r="575" spans="16:54" x14ac:dyDescent="0.35">
      <c r="P575" s="14">
        <f>'B. WasteTracking'!G601</f>
        <v>0</v>
      </c>
      <c r="Q575" s="67">
        <f>IF(ISNUMBER('B. WasteTracking'!I601), IF('B. WasteTracking'!$I$38=Calculations!$O$6,'B. WasteTracking'!I601,'B. WasteTracking'!I601*'B. WasteTracking'!$H601/100),0)</f>
        <v>0</v>
      </c>
      <c r="R575" s="67">
        <f>IF(ISNUMBER('B. WasteTracking'!J601), IF('B. WasteTracking'!$J$38=Calculations!$O$6,'B. WasteTracking'!J601,'B. WasteTracking'!J601*'B. WasteTracking'!$H601/100),0)</f>
        <v>0</v>
      </c>
      <c r="S575" s="67">
        <f>IF(ISNUMBER('B. WasteTracking'!K601), 'B. WasteTracking'!K601*'B. WasteTracking'!$H601/100,0)</f>
        <v>0</v>
      </c>
      <c r="T575" s="67">
        <f>IF(ISNUMBER('B. WasteTracking'!H601), 'B. WasteTracking'!H601,0)</f>
        <v>0</v>
      </c>
      <c r="W575" s="9"/>
      <c r="X575" s="9"/>
      <c r="AX575" s="4">
        <v>563</v>
      </c>
      <c r="AY575" s="4" t="e">
        <f>IF(#REF!="", "0",#REF! *#REF!/100)</f>
        <v>#REF!</v>
      </c>
      <c r="AZ575" s="4" t="e">
        <f>IF(#REF!="", "0",#REF! *#REF!/100)</f>
        <v>#REF!</v>
      </c>
      <c r="BA575" s="4" t="e">
        <f>IF(#REF!="", "0",#REF! *#REF!/100)</f>
        <v>#REF!</v>
      </c>
      <c r="BB575" s="4" t="e">
        <f>IF(#REF!="", "0",#REF! *#REF!/100)</f>
        <v>#REF!</v>
      </c>
    </row>
    <row r="576" spans="16:54" x14ac:dyDescent="0.35">
      <c r="P576" s="14">
        <f>'B. WasteTracking'!G602</f>
        <v>0</v>
      </c>
      <c r="Q576" s="67">
        <f>IF(ISNUMBER('B. WasteTracking'!I602), IF('B. WasteTracking'!$I$38=Calculations!$O$6,'B. WasteTracking'!I602,'B. WasteTracking'!I602*'B. WasteTracking'!$H602/100),0)</f>
        <v>0</v>
      </c>
      <c r="R576" s="67">
        <f>IF(ISNUMBER('B. WasteTracking'!J602), IF('B. WasteTracking'!$J$38=Calculations!$O$6,'B. WasteTracking'!J602,'B. WasteTracking'!J602*'B. WasteTracking'!$H602/100),0)</f>
        <v>0</v>
      </c>
      <c r="S576" s="67">
        <f>IF(ISNUMBER('B. WasteTracking'!K602), 'B. WasteTracking'!K602*'B. WasteTracking'!$H602/100,0)</f>
        <v>0</v>
      </c>
      <c r="T576" s="67">
        <f>IF(ISNUMBER('B. WasteTracking'!H602), 'B. WasteTracking'!H602,0)</f>
        <v>0</v>
      </c>
      <c r="W576" s="9"/>
      <c r="X576" s="9"/>
      <c r="AX576" s="4">
        <v>564</v>
      </c>
      <c r="AY576" s="4" t="e">
        <f>IF(#REF!="", "0",#REF! *#REF!/100)</f>
        <v>#REF!</v>
      </c>
      <c r="AZ576" s="4" t="e">
        <f>IF(#REF!="", "0",#REF! *#REF!/100)</f>
        <v>#REF!</v>
      </c>
      <c r="BA576" s="4" t="e">
        <f>IF(#REF!="", "0",#REF! *#REF!/100)</f>
        <v>#REF!</v>
      </c>
      <c r="BB576" s="4" t="e">
        <f>IF(#REF!="", "0",#REF! *#REF!/100)</f>
        <v>#REF!</v>
      </c>
    </row>
    <row r="577" spans="16:54" x14ac:dyDescent="0.35">
      <c r="P577" s="14">
        <f>'B. WasteTracking'!G603</f>
        <v>0</v>
      </c>
      <c r="Q577" s="67">
        <f>IF(ISNUMBER('B. WasteTracking'!I603), IF('B. WasteTracking'!$I$38=Calculations!$O$6,'B. WasteTracking'!I603,'B. WasteTracking'!I603*'B. WasteTracking'!$H603/100),0)</f>
        <v>0</v>
      </c>
      <c r="R577" s="67">
        <f>IF(ISNUMBER('B. WasteTracking'!J603), IF('B. WasteTracking'!$J$38=Calculations!$O$6,'B. WasteTracking'!J603,'B. WasteTracking'!J603*'B. WasteTracking'!$H603/100),0)</f>
        <v>0</v>
      </c>
      <c r="S577" s="67">
        <f>IF(ISNUMBER('B. WasteTracking'!K603), 'B. WasteTracking'!K603*'B. WasteTracking'!$H603/100,0)</f>
        <v>0</v>
      </c>
      <c r="T577" s="67">
        <f>IF(ISNUMBER('B. WasteTracking'!H603), 'B. WasteTracking'!H603,0)</f>
        <v>0</v>
      </c>
      <c r="W577" s="9"/>
      <c r="X577" s="9"/>
      <c r="AX577" s="4">
        <v>565</v>
      </c>
      <c r="AY577" s="4" t="e">
        <f>IF(#REF!="", "0",#REF! *#REF!/100)</f>
        <v>#REF!</v>
      </c>
      <c r="AZ577" s="4" t="e">
        <f>IF(#REF!="", "0",#REF! *#REF!/100)</f>
        <v>#REF!</v>
      </c>
      <c r="BA577" s="4" t="e">
        <f>IF(#REF!="", "0",#REF! *#REF!/100)</f>
        <v>#REF!</v>
      </c>
      <c r="BB577" s="4" t="e">
        <f>IF(#REF!="", "0",#REF! *#REF!/100)</f>
        <v>#REF!</v>
      </c>
    </row>
    <row r="578" spans="16:54" x14ac:dyDescent="0.35">
      <c r="P578" s="14">
        <f>'B. WasteTracking'!G604</f>
        <v>0</v>
      </c>
      <c r="Q578" s="67">
        <f>IF(ISNUMBER('B. WasteTracking'!I604), IF('B. WasteTracking'!$I$38=Calculations!$O$6,'B. WasteTracking'!I604,'B. WasteTracking'!I604*'B. WasteTracking'!$H604/100),0)</f>
        <v>0</v>
      </c>
      <c r="R578" s="67">
        <f>IF(ISNUMBER('B. WasteTracking'!J604), IF('B. WasteTracking'!$J$38=Calculations!$O$6,'B. WasteTracking'!J604,'B. WasteTracking'!J604*'B. WasteTracking'!$H604/100),0)</f>
        <v>0</v>
      </c>
      <c r="S578" s="67">
        <f>IF(ISNUMBER('B. WasteTracking'!K604), 'B. WasteTracking'!K604*'B. WasteTracking'!$H604/100,0)</f>
        <v>0</v>
      </c>
      <c r="T578" s="67">
        <f>IF(ISNUMBER('B. WasteTracking'!H604), 'B. WasteTracking'!H604,0)</f>
        <v>0</v>
      </c>
      <c r="W578" s="9"/>
      <c r="X578" s="9"/>
      <c r="AX578" s="4">
        <v>566</v>
      </c>
      <c r="AY578" s="4" t="e">
        <f>IF(#REF!="", "0",#REF! *#REF!/100)</f>
        <v>#REF!</v>
      </c>
      <c r="AZ578" s="4" t="e">
        <f>IF(#REF!="", "0",#REF! *#REF!/100)</f>
        <v>#REF!</v>
      </c>
      <c r="BA578" s="4" t="e">
        <f>IF(#REF!="", "0",#REF! *#REF!/100)</f>
        <v>#REF!</v>
      </c>
      <c r="BB578" s="4" t="e">
        <f>IF(#REF!="", "0",#REF! *#REF!/100)</f>
        <v>#REF!</v>
      </c>
    </row>
    <row r="579" spans="16:54" x14ac:dyDescent="0.35">
      <c r="P579" s="14">
        <f>'B. WasteTracking'!G605</f>
        <v>0</v>
      </c>
      <c r="Q579" s="67">
        <f>IF(ISNUMBER('B. WasteTracking'!I605), IF('B. WasteTracking'!$I$38=Calculations!$O$6,'B. WasteTracking'!I605,'B. WasteTracking'!I605*'B. WasteTracking'!$H605/100),0)</f>
        <v>0</v>
      </c>
      <c r="R579" s="67">
        <f>IF(ISNUMBER('B. WasteTracking'!J605), IF('B. WasteTracking'!$J$38=Calculations!$O$6,'B. WasteTracking'!J605,'B. WasteTracking'!J605*'B. WasteTracking'!$H605/100),0)</f>
        <v>0</v>
      </c>
      <c r="S579" s="67">
        <f>IF(ISNUMBER('B. WasteTracking'!K605), 'B. WasteTracking'!K605*'B. WasteTracking'!$H605/100,0)</f>
        <v>0</v>
      </c>
      <c r="T579" s="67">
        <f>IF(ISNUMBER('B. WasteTracking'!H605), 'B. WasteTracking'!H605,0)</f>
        <v>0</v>
      </c>
      <c r="W579" s="9"/>
      <c r="X579" s="9"/>
      <c r="AX579" s="4">
        <v>567</v>
      </c>
      <c r="AY579" s="4" t="e">
        <f>IF(#REF!="", "0",#REF! *#REF!/100)</f>
        <v>#REF!</v>
      </c>
      <c r="AZ579" s="4" t="e">
        <f>IF(#REF!="", "0",#REF! *#REF!/100)</f>
        <v>#REF!</v>
      </c>
      <c r="BA579" s="4" t="e">
        <f>IF(#REF!="", "0",#REF! *#REF!/100)</f>
        <v>#REF!</v>
      </c>
      <c r="BB579" s="4" t="e">
        <f>IF(#REF!="", "0",#REF! *#REF!/100)</f>
        <v>#REF!</v>
      </c>
    </row>
    <row r="580" spans="16:54" x14ac:dyDescent="0.35">
      <c r="P580" s="14">
        <f>'B. WasteTracking'!G606</f>
        <v>0</v>
      </c>
      <c r="Q580" s="67">
        <f>IF(ISNUMBER('B. WasteTracking'!I606), IF('B. WasteTracking'!$I$38=Calculations!$O$6,'B. WasteTracking'!I606,'B. WasteTracking'!I606*'B. WasteTracking'!$H606/100),0)</f>
        <v>0</v>
      </c>
      <c r="R580" s="67">
        <f>IF(ISNUMBER('B. WasteTracking'!J606), IF('B. WasteTracking'!$J$38=Calculations!$O$6,'B. WasteTracking'!J606,'B. WasteTracking'!J606*'B. WasteTracking'!$H606/100),0)</f>
        <v>0</v>
      </c>
      <c r="S580" s="67">
        <f>IF(ISNUMBER('B. WasteTracking'!K606), 'B. WasteTracking'!K606*'B. WasteTracking'!$H606/100,0)</f>
        <v>0</v>
      </c>
      <c r="T580" s="67">
        <f>IF(ISNUMBER('B. WasteTracking'!H606), 'B. WasteTracking'!H606,0)</f>
        <v>0</v>
      </c>
      <c r="W580" s="9"/>
      <c r="X580" s="9"/>
      <c r="AX580" s="4">
        <v>568</v>
      </c>
      <c r="AY580" s="4" t="e">
        <f>IF(#REF!="", "0",#REF! *#REF!/100)</f>
        <v>#REF!</v>
      </c>
      <c r="AZ580" s="4" t="e">
        <f>IF(#REF!="", "0",#REF! *#REF!/100)</f>
        <v>#REF!</v>
      </c>
      <c r="BA580" s="4" t="e">
        <f>IF(#REF!="", "0",#REF! *#REF!/100)</f>
        <v>#REF!</v>
      </c>
      <c r="BB580" s="4" t="e">
        <f>IF(#REF!="", "0",#REF! *#REF!/100)</f>
        <v>#REF!</v>
      </c>
    </row>
    <row r="581" spans="16:54" x14ac:dyDescent="0.35">
      <c r="P581" s="14">
        <f>'B. WasteTracking'!G607</f>
        <v>0</v>
      </c>
      <c r="Q581" s="67">
        <f>IF(ISNUMBER('B. WasteTracking'!I607), IF('B. WasteTracking'!$I$38=Calculations!$O$6,'B. WasteTracking'!I607,'B. WasteTracking'!I607*'B. WasteTracking'!$H607/100),0)</f>
        <v>0</v>
      </c>
      <c r="R581" s="67">
        <f>IF(ISNUMBER('B. WasteTracking'!J607), IF('B. WasteTracking'!$J$38=Calculations!$O$6,'B. WasteTracking'!J607,'B. WasteTracking'!J607*'B. WasteTracking'!$H607/100),0)</f>
        <v>0</v>
      </c>
      <c r="S581" s="67">
        <f>IF(ISNUMBER('B. WasteTracking'!K607), 'B. WasteTracking'!K607*'B. WasteTracking'!$H607/100,0)</f>
        <v>0</v>
      </c>
      <c r="T581" s="67">
        <f>IF(ISNUMBER('B. WasteTracking'!H607), 'B. WasteTracking'!H607,0)</f>
        <v>0</v>
      </c>
      <c r="W581" s="9"/>
      <c r="X581" s="9"/>
      <c r="AX581" s="4">
        <v>569</v>
      </c>
      <c r="AY581" s="4" t="e">
        <f>IF(#REF!="", "0",#REF! *#REF!/100)</f>
        <v>#REF!</v>
      </c>
      <c r="AZ581" s="4" t="e">
        <f>IF(#REF!="", "0",#REF! *#REF!/100)</f>
        <v>#REF!</v>
      </c>
      <c r="BA581" s="4" t="e">
        <f>IF(#REF!="", "0",#REF! *#REF!/100)</f>
        <v>#REF!</v>
      </c>
      <c r="BB581" s="4" t="e">
        <f>IF(#REF!="", "0",#REF! *#REF!/100)</f>
        <v>#REF!</v>
      </c>
    </row>
    <row r="582" spans="16:54" x14ac:dyDescent="0.35">
      <c r="P582" s="14">
        <f>'B. WasteTracking'!G608</f>
        <v>0</v>
      </c>
      <c r="Q582" s="67">
        <f>IF(ISNUMBER('B. WasteTracking'!I608), IF('B. WasteTracking'!$I$38=Calculations!$O$6,'B. WasteTracking'!I608,'B. WasteTracking'!I608*'B. WasteTracking'!$H608/100),0)</f>
        <v>0</v>
      </c>
      <c r="R582" s="67">
        <f>IF(ISNUMBER('B. WasteTracking'!J608), IF('B. WasteTracking'!$J$38=Calculations!$O$6,'B. WasteTracking'!J608,'B. WasteTracking'!J608*'B. WasteTracking'!$H608/100),0)</f>
        <v>0</v>
      </c>
      <c r="S582" s="67">
        <f>IF(ISNUMBER('B. WasteTracking'!K608), 'B. WasteTracking'!K608*'B. WasteTracking'!$H608/100,0)</f>
        <v>0</v>
      </c>
      <c r="T582" s="67">
        <f>IF(ISNUMBER('B. WasteTracking'!H608), 'B. WasteTracking'!H608,0)</f>
        <v>0</v>
      </c>
      <c r="W582" s="9"/>
      <c r="X582" s="9"/>
      <c r="AX582" s="4">
        <v>570</v>
      </c>
      <c r="AY582" s="4" t="e">
        <f>IF(#REF!="", "0",#REF! *#REF!/100)</f>
        <v>#REF!</v>
      </c>
      <c r="AZ582" s="4" t="e">
        <f>IF(#REF!="", "0",#REF! *#REF!/100)</f>
        <v>#REF!</v>
      </c>
      <c r="BA582" s="4" t="e">
        <f>IF(#REF!="", "0",#REF! *#REF!/100)</f>
        <v>#REF!</v>
      </c>
      <c r="BB582" s="4" t="e">
        <f>IF(#REF!="", "0",#REF! *#REF!/100)</f>
        <v>#REF!</v>
      </c>
    </row>
    <row r="583" spans="16:54" x14ac:dyDescent="0.35">
      <c r="P583" s="14">
        <f>'B. WasteTracking'!G609</f>
        <v>0</v>
      </c>
      <c r="Q583" s="67">
        <f>IF(ISNUMBER('B. WasteTracking'!I609), IF('B. WasteTracking'!$I$38=Calculations!$O$6,'B. WasteTracking'!I609,'B. WasteTracking'!I609*'B. WasteTracking'!$H609/100),0)</f>
        <v>0</v>
      </c>
      <c r="R583" s="67">
        <f>IF(ISNUMBER('B. WasteTracking'!J609), IF('B. WasteTracking'!$J$38=Calculations!$O$6,'B. WasteTracking'!J609,'B. WasteTracking'!J609*'B. WasteTracking'!$H609/100),0)</f>
        <v>0</v>
      </c>
      <c r="S583" s="67">
        <f>IF(ISNUMBER('B. WasteTracking'!K609), 'B. WasteTracking'!K609*'B. WasteTracking'!$H609/100,0)</f>
        <v>0</v>
      </c>
      <c r="T583" s="67">
        <f>IF(ISNUMBER('B. WasteTracking'!H609), 'B. WasteTracking'!H609,0)</f>
        <v>0</v>
      </c>
      <c r="W583" s="9"/>
      <c r="X583" s="9"/>
      <c r="AX583" s="4">
        <v>571</v>
      </c>
      <c r="AY583" s="4" t="e">
        <f>IF(#REF!="", "0",#REF! *#REF!/100)</f>
        <v>#REF!</v>
      </c>
      <c r="AZ583" s="4" t="e">
        <f>IF(#REF!="", "0",#REF! *#REF!/100)</f>
        <v>#REF!</v>
      </c>
      <c r="BA583" s="4" t="e">
        <f>IF(#REF!="", "0",#REF! *#REF!/100)</f>
        <v>#REF!</v>
      </c>
      <c r="BB583" s="4" t="e">
        <f>IF(#REF!="", "0",#REF! *#REF!/100)</f>
        <v>#REF!</v>
      </c>
    </row>
    <row r="584" spans="16:54" x14ac:dyDescent="0.35">
      <c r="P584" s="14">
        <f>'B. WasteTracking'!G610</f>
        <v>0</v>
      </c>
      <c r="Q584" s="67">
        <f>IF(ISNUMBER('B. WasteTracking'!I610), IF('B. WasteTracking'!$I$38=Calculations!$O$6,'B. WasteTracking'!I610,'B. WasteTracking'!I610*'B. WasteTracking'!$H610/100),0)</f>
        <v>0</v>
      </c>
      <c r="R584" s="67">
        <f>IF(ISNUMBER('B. WasteTracking'!J610), IF('B. WasteTracking'!$J$38=Calculations!$O$6,'B. WasteTracking'!J610,'B. WasteTracking'!J610*'B. WasteTracking'!$H610/100),0)</f>
        <v>0</v>
      </c>
      <c r="S584" s="67">
        <f>IF(ISNUMBER('B. WasteTracking'!K610), 'B. WasteTracking'!K610*'B. WasteTracking'!$H610/100,0)</f>
        <v>0</v>
      </c>
      <c r="T584" s="67">
        <f>IF(ISNUMBER('B. WasteTracking'!H610), 'B. WasteTracking'!H610,0)</f>
        <v>0</v>
      </c>
      <c r="W584" s="9"/>
      <c r="X584" s="9"/>
      <c r="AX584" s="4">
        <v>572</v>
      </c>
      <c r="AY584" s="4" t="e">
        <f>IF(#REF!="", "0",#REF! *#REF!/100)</f>
        <v>#REF!</v>
      </c>
      <c r="AZ584" s="4" t="e">
        <f>IF(#REF!="", "0",#REF! *#REF!/100)</f>
        <v>#REF!</v>
      </c>
      <c r="BA584" s="4" t="e">
        <f>IF(#REF!="", "0",#REF! *#REF!/100)</f>
        <v>#REF!</v>
      </c>
      <c r="BB584" s="4" t="e">
        <f>IF(#REF!="", "0",#REF! *#REF!/100)</f>
        <v>#REF!</v>
      </c>
    </row>
    <row r="585" spans="16:54" x14ac:dyDescent="0.35">
      <c r="P585" s="14">
        <f>'B. WasteTracking'!G611</f>
        <v>0</v>
      </c>
      <c r="Q585" s="67">
        <f>IF(ISNUMBER('B. WasteTracking'!I611), IF('B. WasteTracking'!$I$38=Calculations!$O$6,'B. WasteTracking'!I611,'B. WasteTracking'!I611*'B. WasteTracking'!$H611/100),0)</f>
        <v>0</v>
      </c>
      <c r="R585" s="67">
        <f>IF(ISNUMBER('B. WasteTracking'!J611), IF('B. WasteTracking'!$J$38=Calculations!$O$6,'B. WasteTracking'!J611,'B. WasteTracking'!J611*'B. WasteTracking'!$H611/100),0)</f>
        <v>0</v>
      </c>
      <c r="S585" s="67">
        <f>IF(ISNUMBER('B. WasteTracking'!K611), 'B. WasteTracking'!K611*'B. WasteTracking'!$H611/100,0)</f>
        <v>0</v>
      </c>
      <c r="T585" s="67">
        <f>IF(ISNUMBER('B. WasteTracking'!H611), 'B. WasteTracking'!H611,0)</f>
        <v>0</v>
      </c>
      <c r="W585" s="9"/>
      <c r="X585" s="9"/>
      <c r="AX585" s="4">
        <v>573</v>
      </c>
      <c r="AY585" s="4" t="e">
        <f>IF(#REF!="", "0",#REF! *#REF!/100)</f>
        <v>#REF!</v>
      </c>
      <c r="AZ585" s="4" t="e">
        <f>IF(#REF!="", "0",#REF! *#REF!/100)</f>
        <v>#REF!</v>
      </c>
      <c r="BA585" s="4" t="e">
        <f>IF(#REF!="", "0",#REF! *#REF!/100)</f>
        <v>#REF!</v>
      </c>
      <c r="BB585" s="4" t="e">
        <f>IF(#REF!="", "0",#REF! *#REF!/100)</f>
        <v>#REF!</v>
      </c>
    </row>
    <row r="586" spans="16:54" x14ac:dyDescent="0.35">
      <c r="P586" s="14">
        <f>'B. WasteTracking'!G612</f>
        <v>0</v>
      </c>
      <c r="Q586" s="67">
        <f>IF(ISNUMBER('B. WasteTracking'!I612), IF('B. WasteTracking'!$I$38=Calculations!$O$6,'B. WasteTracking'!I612,'B. WasteTracking'!I612*'B. WasteTracking'!$H612/100),0)</f>
        <v>0</v>
      </c>
      <c r="R586" s="67">
        <f>IF(ISNUMBER('B. WasteTracking'!J612), IF('B. WasteTracking'!$J$38=Calculations!$O$6,'B. WasteTracking'!J612,'B. WasteTracking'!J612*'B. WasteTracking'!$H612/100),0)</f>
        <v>0</v>
      </c>
      <c r="S586" s="67">
        <f>IF(ISNUMBER('B. WasteTracking'!K612), 'B. WasteTracking'!K612*'B. WasteTracking'!$H612/100,0)</f>
        <v>0</v>
      </c>
      <c r="T586" s="67">
        <f>IF(ISNUMBER('B. WasteTracking'!H612), 'B. WasteTracking'!H612,0)</f>
        <v>0</v>
      </c>
      <c r="W586" s="9"/>
      <c r="X586" s="9"/>
      <c r="AX586" s="4">
        <v>574</v>
      </c>
      <c r="AY586" s="4" t="e">
        <f>IF(#REF!="", "0",#REF! *#REF!/100)</f>
        <v>#REF!</v>
      </c>
      <c r="AZ586" s="4" t="e">
        <f>IF(#REF!="", "0",#REF! *#REF!/100)</f>
        <v>#REF!</v>
      </c>
      <c r="BA586" s="4" t="e">
        <f>IF(#REF!="", "0",#REF! *#REF!/100)</f>
        <v>#REF!</v>
      </c>
      <c r="BB586" s="4" t="e">
        <f>IF(#REF!="", "0",#REF! *#REF!/100)</f>
        <v>#REF!</v>
      </c>
    </row>
    <row r="587" spans="16:54" x14ac:dyDescent="0.35">
      <c r="P587" s="14">
        <f>'B. WasteTracking'!G613</f>
        <v>0</v>
      </c>
      <c r="Q587" s="67">
        <f>IF(ISNUMBER('B. WasteTracking'!I613), IF('B. WasteTracking'!$I$38=Calculations!$O$6,'B. WasteTracking'!I613,'B. WasteTracking'!I613*'B. WasteTracking'!$H613/100),0)</f>
        <v>0</v>
      </c>
      <c r="R587" s="67">
        <f>IF(ISNUMBER('B. WasteTracking'!J613), IF('B. WasteTracking'!$J$38=Calculations!$O$6,'B. WasteTracking'!J613,'B. WasteTracking'!J613*'B. WasteTracking'!$H613/100),0)</f>
        <v>0</v>
      </c>
      <c r="S587" s="67">
        <f>IF(ISNUMBER('B. WasteTracking'!K613), 'B. WasteTracking'!K613*'B. WasteTracking'!$H613/100,0)</f>
        <v>0</v>
      </c>
      <c r="T587" s="67">
        <f>IF(ISNUMBER('B. WasteTracking'!H613), 'B. WasteTracking'!H613,0)</f>
        <v>0</v>
      </c>
      <c r="W587" s="9"/>
      <c r="X587" s="9"/>
      <c r="AX587" s="4">
        <v>575</v>
      </c>
      <c r="AY587" s="4" t="e">
        <f>IF(#REF!="", "0",#REF! *#REF!/100)</f>
        <v>#REF!</v>
      </c>
      <c r="AZ587" s="4" t="e">
        <f>IF(#REF!="", "0",#REF! *#REF!/100)</f>
        <v>#REF!</v>
      </c>
      <c r="BA587" s="4" t="e">
        <f>IF(#REF!="", "0",#REF! *#REF!/100)</f>
        <v>#REF!</v>
      </c>
      <c r="BB587" s="4" t="e">
        <f>IF(#REF!="", "0",#REF! *#REF!/100)</f>
        <v>#REF!</v>
      </c>
    </row>
    <row r="588" spans="16:54" x14ac:dyDescent="0.35">
      <c r="P588" s="14">
        <f>'B. WasteTracking'!G614</f>
        <v>0</v>
      </c>
      <c r="Q588" s="67">
        <f>IF(ISNUMBER('B. WasteTracking'!I614), IF('B. WasteTracking'!$I$38=Calculations!$O$6,'B. WasteTracking'!I614,'B. WasteTracking'!I614*'B. WasteTracking'!$H614/100),0)</f>
        <v>0</v>
      </c>
      <c r="R588" s="67">
        <f>IF(ISNUMBER('B. WasteTracking'!J614), IF('B. WasteTracking'!$J$38=Calculations!$O$6,'B. WasteTracking'!J614,'B. WasteTracking'!J614*'B. WasteTracking'!$H614/100),0)</f>
        <v>0</v>
      </c>
      <c r="S588" s="67">
        <f>IF(ISNUMBER('B. WasteTracking'!K614), 'B. WasteTracking'!K614*'B. WasteTracking'!$H614/100,0)</f>
        <v>0</v>
      </c>
      <c r="T588" s="67">
        <f>IF(ISNUMBER('B. WasteTracking'!H614), 'B. WasteTracking'!H614,0)</f>
        <v>0</v>
      </c>
      <c r="W588" s="9"/>
      <c r="X588" s="9"/>
      <c r="AX588" s="4">
        <v>576</v>
      </c>
      <c r="AY588" s="4" t="e">
        <f>IF(#REF!="", "0",#REF! *#REF!/100)</f>
        <v>#REF!</v>
      </c>
      <c r="AZ588" s="4" t="e">
        <f>IF(#REF!="", "0",#REF! *#REF!/100)</f>
        <v>#REF!</v>
      </c>
      <c r="BA588" s="4" t="e">
        <f>IF(#REF!="", "0",#REF! *#REF!/100)</f>
        <v>#REF!</v>
      </c>
      <c r="BB588" s="4" t="e">
        <f>IF(#REF!="", "0",#REF! *#REF!/100)</f>
        <v>#REF!</v>
      </c>
    </row>
    <row r="589" spans="16:54" x14ac:dyDescent="0.35">
      <c r="P589" s="14">
        <f>'B. WasteTracking'!G615</f>
        <v>0</v>
      </c>
      <c r="Q589" s="67">
        <f>IF(ISNUMBER('B. WasteTracking'!I615), IF('B. WasteTracking'!$I$38=Calculations!$O$6,'B. WasteTracking'!I615,'B. WasteTracking'!I615*'B. WasteTracking'!$H615/100),0)</f>
        <v>0</v>
      </c>
      <c r="R589" s="67">
        <f>IF(ISNUMBER('B. WasteTracking'!J615), IF('B. WasteTracking'!$J$38=Calculations!$O$6,'B. WasteTracking'!J615,'B. WasteTracking'!J615*'B. WasteTracking'!$H615/100),0)</f>
        <v>0</v>
      </c>
      <c r="S589" s="67">
        <f>IF(ISNUMBER('B. WasteTracking'!K615), 'B. WasteTracking'!K615*'B. WasteTracking'!$H615/100,0)</f>
        <v>0</v>
      </c>
      <c r="T589" s="67">
        <f>IF(ISNUMBER('B. WasteTracking'!H615), 'B. WasteTracking'!H615,0)</f>
        <v>0</v>
      </c>
      <c r="W589" s="9"/>
      <c r="X589" s="9"/>
      <c r="AX589" s="4">
        <v>577</v>
      </c>
      <c r="AY589" s="4" t="e">
        <f>IF(#REF!="", "0",#REF! *#REF!/100)</f>
        <v>#REF!</v>
      </c>
      <c r="AZ589" s="4" t="e">
        <f>IF(#REF!="", "0",#REF! *#REF!/100)</f>
        <v>#REF!</v>
      </c>
      <c r="BA589" s="4" t="e">
        <f>IF(#REF!="", "0",#REF! *#REF!/100)</f>
        <v>#REF!</v>
      </c>
      <c r="BB589" s="4" t="e">
        <f>IF(#REF!="", "0",#REF! *#REF!/100)</f>
        <v>#REF!</v>
      </c>
    </row>
    <row r="590" spans="16:54" x14ac:dyDescent="0.35">
      <c r="P590" s="14">
        <f>'B. WasteTracking'!G616</f>
        <v>0</v>
      </c>
      <c r="Q590" s="67">
        <f>IF(ISNUMBER('B. WasteTracking'!I616), IF('B. WasteTracking'!$I$38=Calculations!$O$6,'B. WasteTracking'!I616,'B. WasteTracking'!I616*'B. WasteTracking'!$H616/100),0)</f>
        <v>0</v>
      </c>
      <c r="R590" s="67">
        <f>IF(ISNUMBER('B. WasteTracking'!J616), IF('B. WasteTracking'!$J$38=Calculations!$O$6,'B. WasteTracking'!J616,'B. WasteTracking'!J616*'B. WasteTracking'!$H616/100),0)</f>
        <v>0</v>
      </c>
      <c r="S590" s="67">
        <f>IF(ISNUMBER('B. WasteTracking'!K616), 'B. WasteTracking'!K616*'B. WasteTracking'!$H616/100,0)</f>
        <v>0</v>
      </c>
      <c r="T590" s="67">
        <f>IF(ISNUMBER('B. WasteTracking'!H616), 'B. WasteTracking'!H616,0)</f>
        <v>0</v>
      </c>
      <c r="W590" s="9"/>
      <c r="X590" s="9"/>
      <c r="AX590" s="4">
        <v>578</v>
      </c>
      <c r="AY590" s="4" t="e">
        <f>IF(#REF!="", "0",#REF! *#REF!/100)</f>
        <v>#REF!</v>
      </c>
      <c r="AZ590" s="4" t="e">
        <f>IF(#REF!="", "0",#REF! *#REF!/100)</f>
        <v>#REF!</v>
      </c>
      <c r="BA590" s="4" t="e">
        <f>IF(#REF!="", "0",#REF! *#REF!/100)</f>
        <v>#REF!</v>
      </c>
      <c r="BB590" s="4" t="e">
        <f>IF(#REF!="", "0",#REF! *#REF!/100)</f>
        <v>#REF!</v>
      </c>
    </row>
    <row r="591" spans="16:54" x14ac:dyDescent="0.35">
      <c r="P591" s="14">
        <f>'B. WasteTracking'!G617</f>
        <v>0</v>
      </c>
      <c r="Q591" s="67">
        <f>IF(ISNUMBER('B. WasteTracking'!I617), IF('B. WasteTracking'!$I$38=Calculations!$O$6,'B. WasteTracking'!I617,'B. WasteTracking'!I617*'B. WasteTracking'!$H617/100),0)</f>
        <v>0</v>
      </c>
      <c r="R591" s="67">
        <f>IF(ISNUMBER('B. WasteTracking'!J617), IF('B. WasteTracking'!$J$38=Calculations!$O$6,'B. WasteTracking'!J617,'B. WasteTracking'!J617*'B. WasteTracking'!$H617/100),0)</f>
        <v>0</v>
      </c>
      <c r="S591" s="67">
        <f>IF(ISNUMBER('B. WasteTracking'!K617), 'B. WasteTracking'!K617*'B. WasteTracking'!$H617/100,0)</f>
        <v>0</v>
      </c>
      <c r="T591" s="67">
        <f>IF(ISNUMBER('B. WasteTracking'!H617), 'B. WasteTracking'!H617,0)</f>
        <v>0</v>
      </c>
      <c r="W591" s="9"/>
      <c r="X591" s="9"/>
      <c r="AX591" s="4">
        <v>579</v>
      </c>
      <c r="AY591" s="4" t="e">
        <f>IF(#REF!="", "0",#REF! *#REF!/100)</f>
        <v>#REF!</v>
      </c>
      <c r="AZ591" s="4" t="e">
        <f>IF(#REF!="", "0",#REF! *#REF!/100)</f>
        <v>#REF!</v>
      </c>
      <c r="BA591" s="4" t="e">
        <f>IF(#REF!="", "0",#REF! *#REF!/100)</f>
        <v>#REF!</v>
      </c>
      <c r="BB591" s="4" t="e">
        <f>IF(#REF!="", "0",#REF! *#REF!/100)</f>
        <v>#REF!</v>
      </c>
    </row>
    <row r="592" spans="16:54" x14ac:dyDescent="0.35">
      <c r="P592" s="14">
        <f>'B. WasteTracking'!G618</f>
        <v>0</v>
      </c>
      <c r="Q592" s="67">
        <f>IF(ISNUMBER('B. WasteTracking'!I618), IF('B. WasteTracking'!$I$38=Calculations!$O$6,'B. WasteTracking'!I618,'B. WasteTracking'!I618*'B. WasteTracking'!$H618/100),0)</f>
        <v>0</v>
      </c>
      <c r="R592" s="67">
        <f>IF(ISNUMBER('B. WasteTracking'!J618), IF('B. WasteTracking'!$J$38=Calculations!$O$6,'B. WasteTracking'!J618,'B. WasteTracking'!J618*'B. WasteTracking'!$H618/100),0)</f>
        <v>0</v>
      </c>
      <c r="S592" s="67">
        <f>IF(ISNUMBER('B. WasteTracking'!K618), 'B. WasteTracking'!K618*'B. WasteTracking'!$H618/100,0)</f>
        <v>0</v>
      </c>
      <c r="T592" s="67">
        <f>IF(ISNUMBER('B. WasteTracking'!H618), 'B. WasteTracking'!H618,0)</f>
        <v>0</v>
      </c>
      <c r="W592" s="9"/>
      <c r="X592" s="9"/>
      <c r="AX592" s="4">
        <v>580</v>
      </c>
      <c r="AY592" s="4" t="e">
        <f>IF(#REF!="", "0",#REF! *#REF!/100)</f>
        <v>#REF!</v>
      </c>
      <c r="AZ592" s="4" t="e">
        <f>IF(#REF!="", "0",#REF! *#REF!/100)</f>
        <v>#REF!</v>
      </c>
      <c r="BA592" s="4" t="e">
        <f>IF(#REF!="", "0",#REF! *#REF!/100)</f>
        <v>#REF!</v>
      </c>
      <c r="BB592" s="4" t="e">
        <f>IF(#REF!="", "0",#REF! *#REF!/100)</f>
        <v>#REF!</v>
      </c>
    </row>
    <row r="593" spans="15:54" x14ac:dyDescent="0.35">
      <c r="P593" s="14">
        <f>'B. WasteTracking'!G619</f>
        <v>0</v>
      </c>
      <c r="Q593" s="67">
        <f>IF(ISNUMBER('B. WasteTracking'!I619), IF('B. WasteTracking'!$I$38=Calculations!$O$6,'B. WasteTracking'!I619,'B. WasteTracking'!I619*'B. WasteTracking'!$H619/100),0)</f>
        <v>0</v>
      </c>
      <c r="R593" s="67">
        <f>IF(ISNUMBER('B. WasteTracking'!J619), IF('B. WasteTracking'!$J$38=Calculations!$O$6,'B. WasteTracking'!J619,'B. WasteTracking'!J619*'B. WasteTracking'!$H619/100),0)</f>
        <v>0</v>
      </c>
      <c r="S593" s="67">
        <f>IF(ISNUMBER('B. WasteTracking'!K619), 'B. WasteTracking'!K619*'B. WasteTracking'!$H619/100,0)</f>
        <v>0</v>
      </c>
      <c r="T593" s="67">
        <f>IF(ISNUMBER('B. WasteTracking'!H619), 'B. WasteTracking'!H619,0)</f>
        <v>0</v>
      </c>
      <c r="W593" s="9"/>
      <c r="X593" s="9"/>
      <c r="AX593" s="4">
        <v>581</v>
      </c>
      <c r="AY593" s="4" t="e">
        <f>IF(#REF!="", "0",#REF! *#REF!/100)</f>
        <v>#REF!</v>
      </c>
      <c r="AZ593" s="4" t="e">
        <f>IF(#REF!="", "0",#REF! *#REF!/100)</f>
        <v>#REF!</v>
      </c>
      <c r="BA593" s="4" t="e">
        <f>IF(#REF!="", "0",#REF! *#REF!/100)</f>
        <v>#REF!</v>
      </c>
      <c r="BB593" s="4" t="e">
        <f>IF(#REF!="", "0",#REF! *#REF!/100)</f>
        <v>#REF!</v>
      </c>
    </row>
    <row r="594" spans="15:54" x14ac:dyDescent="0.35">
      <c r="P594" s="14">
        <f>'B. WasteTracking'!G620</f>
        <v>0</v>
      </c>
      <c r="Q594" s="67">
        <f>IF(ISNUMBER('B. WasteTracking'!I620), IF('B. WasteTracking'!$I$38=Calculations!$O$6,'B. WasteTracking'!I620,'B. WasteTracking'!I620*'B. WasteTracking'!$H620/100),0)</f>
        <v>0</v>
      </c>
      <c r="R594" s="67">
        <f>IF(ISNUMBER('B. WasteTracking'!J620), IF('B. WasteTracking'!$J$38=Calculations!$O$6,'B. WasteTracking'!J620,'B. WasteTracking'!J620*'B. WasteTracking'!$H620/100),0)</f>
        <v>0</v>
      </c>
      <c r="S594" s="67">
        <f>IF(ISNUMBER('B. WasteTracking'!K620), 'B. WasteTracking'!K620*'B. WasteTracking'!$H620/100,0)</f>
        <v>0</v>
      </c>
      <c r="T594" s="67">
        <f>IF(ISNUMBER('B. WasteTracking'!H620), 'B. WasteTracking'!H620,0)</f>
        <v>0</v>
      </c>
      <c r="W594" s="9"/>
      <c r="X594" s="9"/>
      <c r="AX594" s="4">
        <v>582</v>
      </c>
      <c r="AY594" s="4" t="e">
        <f>IF(#REF!="", "0",#REF! *#REF!/100)</f>
        <v>#REF!</v>
      </c>
      <c r="AZ594" s="4" t="e">
        <f>IF(#REF!="", "0",#REF! *#REF!/100)</f>
        <v>#REF!</v>
      </c>
      <c r="BA594" s="4" t="e">
        <f>IF(#REF!="", "0",#REF! *#REF!/100)</f>
        <v>#REF!</v>
      </c>
      <c r="BB594" s="4" t="e">
        <f>IF(#REF!="", "0",#REF! *#REF!/100)</f>
        <v>#REF!</v>
      </c>
    </row>
    <row r="595" spans="15:54" x14ac:dyDescent="0.35">
      <c r="P595" s="14">
        <f>'B. WasteTracking'!G621</f>
        <v>0</v>
      </c>
      <c r="Q595" s="67">
        <f>IF(ISNUMBER('B. WasteTracking'!I621), IF('B. WasteTracking'!$I$38=Calculations!$O$6,'B. WasteTracking'!I621,'B. WasteTracking'!I621*'B. WasteTracking'!$H621/100),0)</f>
        <v>0</v>
      </c>
      <c r="R595" s="67">
        <f>IF(ISNUMBER('B. WasteTracking'!J621), IF('B. WasteTracking'!$J$38=Calculations!$O$6,'B. WasteTracking'!J621,'B. WasteTracking'!J621*'B. WasteTracking'!$H621/100),0)</f>
        <v>0</v>
      </c>
      <c r="S595" s="67">
        <f>IF(ISNUMBER('B. WasteTracking'!K621), 'B. WasteTracking'!K621*'B. WasteTracking'!$H621/100,0)</f>
        <v>0</v>
      </c>
      <c r="T595" s="67">
        <f>IF(ISNUMBER('B. WasteTracking'!H621), 'B. WasteTracking'!H621,0)</f>
        <v>0</v>
      </c>
      <c r="W595" s="9"/>
      <c r="X595" s="9"/>
      <c r="AX595" s="4">
        <v>583</v>
      </c>
      <c r="AY595" s="4" t="e">
        <f>IF(#REF!="", "0",#REF! *#REF!/100)</f>
        <v>#REF!</v>
      </c>
      <c r="AZ595" s="4" t="e">
        <f>IF(#REF!="", "0",#REF! *#REF!/100)</f>
        <v>#REF!</v>
      </c>
      <c r="BA595" s="4" t="e">
        <f>IF(#REF!="", "0",#REF! *#REF!/100)</f>
        <v>#REF!</v>
      </c>
      <c r="BB595" s="4" t="e">
        <f>IF(#REF!="", "0",#REF! *#REF!/100)</f>
        <v>#REF!</v>
      </c>
    </row>
    <row r="596" spans="15:54" x14ac:dyDescent="0.35">
      <c r="P596" s="14">
        <f>'B. WasteTracking'!G622</f>
        <v>0</v>
      </c>
      <c r="Q596" s="67">
        <f>IF(ISNUMBER('B. WasteTracking'!I622), IF('B. WasteTracking'!$I$38=Calculations!$O$6,'B. WasteTracking'!I622,'B. WasteTracking'!I622*'B. WasteTracking'!$H622/100),0)</f>
        <v>0</v>
      </c>
      <c r="R596" s="67">
        <f>IF(ISNUMBER('B. WasteTracking'!J622), IF('B. WasteTracking'!$J$38=Calculations!$O$6,'B. WasteTracking'!J622,'B. WasteTracking'!J622*'B. WasteTracking'!$H622/100),0)</f>
        <v>0</v>
      </c>
      <c r="S596" s="67">
        <f>IF(ISNUMBER('B. WasteTracking'!K622), 'B. WasteTracking'!K622*'B. WasteTracking'!$H622/100,0)</f>
        <v>0</v>
      </c>
      <c r="T596" s="67">
        <f>IF(ISNUMBER('B. WasteTracking'!H622), 'B. WasteTracking'!H622,0)</f>
        <v>0</v>
      </c>
      <c r="W596" s="9"/>
      <c r="X596" s="9"/>
      <c r="AX596" s="4">
        <v>584</v>
      </c>
      <c r="AY596" s="4" t="e">
        <f>IF(#REF!="", "0",#REF! *#REF!/100)</f>
        <v>#REF!</v>
      </c>
      <c r="AZ596" s="4" t="e">
        <f>IF(#REF!="", "0",#REF! *#REF!/100)</f>
        <v>#REF!</v>
      </c>
      <c r="BA596" s="4" t="e">
        <f>IF(#REF!="", "0",#REF! *#REF!/100)</f>
        <v>#REF!</v>
      </c>
      <c r="BB596" s="4" t="e">
        <f>IF(#REF!="", "0",#REF! *#REF!/100)</f>
        <v>#REF!</v>
      </c>
    </row>
    <row r="597" spans="15:54" x14ac:dyDescent="0.35">
      <c r="P597" s="14">
        <f>'B. WasteTracking'!G623</f>
        <v>0</v>
      </c>
      <c r="Q597" s="67">
        <f>IF(ISNUMBER('B. WasteTracking'!I623), IF('B. WasteTracking'!$I$38=Calculations!$O$6,'B. WasteTracking'!I623,'B. WasteTracking'!I623*'B. WasteTracking'!$H623/100),0)</f>
        <v>0</v>
      </c>
      <c r="R597" s="67">
        <f>IF(ISNUMBER('B. WasteTracking'!J623), IF('B. WasteTracking'!$J$38=Calculations!$O$6,'B. WasteTracking'!J623,'B. WasteTracking'!J623*'B. WasteTracking'!$H623/100),0)</f>
        <v>0</v>
      </c>
      <c r="S597" s="67">
        <f>IF(ISNUMBER('B. WasteTracking'!K623), 'B. WasteTracking'!K623*'B. WasteTracking'!$H623/100,0)</f>
        <v>0</v>
      </c>
      <c r="T597" s="67">
        <f>IF(ISNUMBER('B. WasteTracking'!H623), 'B. WasteTracking'!H623,0)</f>
        <v>0</v>
      </c>
      <c r="W597" s="9"/>
      <c r="X597" s="9"/>
      <c r="AX597" s="4">
        <v>585</v>
      </c>
      <c r="AY597" s="4" t="e">
        <f>IF(#REF!="", "0",#REF! *#REF!/100)</f>
        <v>#REF!</v>
      </c>
      <c r="AZ597" s="4" t="e">
        <f>IF(#REF!="", "0",#REF! *#REF!/100)</f>
        <v>#REF!</v>
      </c>
      <c r="BA597" s="4" t="e">
        <f>IF(#REF!="", "0",#REF! *#REF!/100)</f>
        <v>#REF!</v>
      </c>
      <c r="BB597" s="4" t="e">
        <f>IF(#REF!="", "0",#REF! *#REF!/100)</f>
        <v>#REF!</v>
      </c>
    </row>
    <row r="598" spans="15:54" x14ac:dyDescent="0.35">
      <c r="P598" s="14">
        <f>'B. WasteTracking'!G624</f>
        <v>0</v>
      </c>
      <c r="Q598" s="67">
        <f>IF(ISNUMBER('B. WasteTracking'!I624), IF('B. WasteTracking'!$I$38=Calculations!$O$6,'B. WasteTracking'!I624,'B. WasteTracking'!I624*'B. WasteTracking'!$H624/100),0)</f>
        <v>0</v>
      </c>
      <c r="R598" s="67">
        <f>IF(ISNUMBER('B. WasteTracking'!J624), IF('B. WasteTracking'!$J$38=Calculations!$O$6,'B. WasteTracking'!J624,'B. WasteTracking'!J624*'B. WasteTracking'!$H624/100),0)</f>
        <v>0</v>
      </c>
      <c r="S598" s="67">
        <f>IF(ISNUMBER('B. WasteTracking'!K624), 'B. WasteTracking'!K624*'B. WasteTracking'!$H624/100,0)</f>
        <v>0</v>
      </c>
      <c r="T598" s="67">
        <f>IF(ISNUMBER('B. WasteTracking'!H624), 'B. WasteTracking'!H624,0)</f>
        <v>0</v>
      </c>
      <c r="W598" s="9"/>
      <c r="X598" s="9"/>
      <c r="AX598" s="4">
        <v>586</v>
      </c>
      <c r="AY598" s="4" t="e">
        <f>IF(#REF!="", "0",#REF! *#REF!/100)</f>
        <v>#REF!</v>
      </c>
      <c r="AZ598" s="4" t="e">
        <f>IF(#REF!="", "0",#REF! *#REF!/100)</f>
        <v>#REF!</v>
      </c>
      <c r="BA598" s="4" t="e">
        <f>IF(#REF!="", "0",#REF! *#REF!/100)</f>
        <v>#REF!</v>
      </c>
      <c r="BB598" s="4" t="e">
        <f>IF(#REF!="", "0",#REF! *#REF!/100)</f>
        <v>#REF!</v>
      </c>
    </row>
    <row r="599" spans="15:54" x14ac:dyDescent="0.35">
      <c r="P599" s="14">
        <f>'B. WasteTracking'!G625</f>
        <v>0</v>
      </c>
      <c r="Q599" s="67">
        <f>IF(ISNUMBER('B. WasteTracking'!I625), IF('B. WasteTracking'!$I$38=Calculations!$O$6,'B. WasteTracking'!I625,'B. WasteTracking'!I625*'B. WasteTracking'!$H625/100),0)</f>
        <v>0</v>
      </c>
      <c r="R599" s="67">
        <f>IF(ISNUMBER('B. WasteTracking'!J625), IF('B. WasteTracking'!$J$38=Calculations!$O$6,'B. WasteTracking'!J625,'B. WasteTracking'!J625*'B. WasteTracking'!$H625/100),0)</f>
        <v>0</v>
      </c>
      <c r="S599" s="67">
        <f>IF(ISNUMBER('B. WasteTracking'!K625), 'B. WasteTracking'!K625*'B. WasteTracking'!$H625/100,0)</f>
        <v>0</v>
      </c>
      <c r="T599" s="67">
        <f>IF(ISNUMBER('B. WasteTracking'!H625), 'B. WasteTracking'!H625,0)</f>
        <v>0</v>
      </c>
      <c r="W599" s="9"/>
      <c r="X599" s="9"/>
      <c r="AX599" s="4">
        <v>587</v>
      </c>
      <c r="AY599" s="4" t="e">
        <f>IF(#REF!="", "0",#REF! *#REF!/100)</f>
        <v>#REF!</v>
      </c>
      <c r="AZ599" s="4" t="e">
        <f>IF(#REF!="", "0",#REF! *#REF!/100)</f>
        <v>#REF!</v>
      </c>
      <c r="BA599" s="4" t="e">
        <f>IF(#REF!="", "0",#REF! *#REF!/100)</f>
        <v>#REF!</v>
      </c>
      <c r="BB599" s="4" t="e">
        <f>IF(#REF!="", "0",#REF! *#REF!/100)</f>
        <v>#REF!</v>
      </c>
    </row>
    <row r="600" spans="15:54" x14ac:dyDescent="0.35">
      <c r="P600" s="14">
        <f>'B. WasteTracking'!G626</f>
        <v>0</v>
      </c>
      <c r="Q600" s="67">
        <f>IF(ISNUMBER('B. WasteTracking'!I626), IF('B. WasteTracking'!$I$38=Calculations!$O$6,'B. WasteTracking'!I626,'B. WasteTracking'!I626*'B. WasteTracking'!$H626/100),0)</f>
        <v>0</v>
      </c>
      <c r="R600" s="67">
        <f>IF(ISNUMBER('B. WasteTracking'!J626), IF('B. WasteTracking'!$J$38=Calculations!$O$6,'B. WasteTracking'!J626,'B. WasteTracking'!J626*'B. WasteTracking'!$H626/100),0)</f>
        <v>0</v>
      </c>
      <c r="S600" s="67">
        <f>IF(ISNUMBER('B. WasteTracking'!K626), 'B. WasteTracking'!K626*'B. WasteTracking'!$H626/100,0)</f>
        <v>0</v>
      </c>
      <c r="T600" s="67">
        <f>IF(ISNUMBER('B. WasteTracking'!H626), 'B. WasteTracking'!H626,0)</f>
        <v>0</v>
      </c>
      <c r="W600" s="9"/>
      <c r="X600" s="9"/>
      <c r="AX600" s="4">
        <v>588</v>
      </c>
      <c r="AY600" s="4" t="e">
        <f>IF(#REF!="", "0",#REF! *#REF!/100)</f>
        <v>#REF!</v>
      </c>
      <c r="AZ600" s="4" t="e">
        <f>IF(#REF!="", "0",#REF! *#REF!/100)</f>
        <v>#REF!</v>
      </c>
      <c r="BA600" s="4" t="e">
        <f>IF(#REF!="", "0",#REF! *#REF!/100)</f>
        <v>#REF!</v>
      </c>
      <c r="BB600" s="4" t="e">
        <f>IF(#REF!="", "0",#REF! *#REF!/100)</f>
        <v>#REF!</v>
      </c>
    </row>
    <row r="601" spans="15:54" x14ac:dyDescent="0.35">
      <c r="P601" s="14">
        <f>'B. WasteTracking'!G627</f>
        <v>0</v>
      </c>
      <c r="Q601" s="67">
        <f>IF(ISNUMBER('B. WasteTracking'!I627), IF('B. WasteTracking'!$I$38=Calculations!$O$6,'B. WasteTracking'!I627,'B. WasteTracking'!I627*'B. WasteTracking'!$H627/100),0)</f>
        <v>0</v>
      </c>
      <c r="R601" s="67">
        <f>IF(ISNUMBER('B. WasteTracking'!J627), IF('B. WasteTracking'!$J$38=Calculations!$O$6,'B. WasteTracking'!J627,'B. WasteTracking'!J627*'B. WasteTracking'!$H627/100),0)</f>
        <v>0</v>
      </c>
      <c r="S601" s="67">
        <f>IF(ISNUMBER('B. WasteTracking'!K627), 'B. WasteTracking'!K627*'B. WasteTracking'!$H627/100,0)</f>
        <v>0</v>
      </c>
      <c r="T601" s="67">
        <f>IF(ISNUMBER('B. WasteTracking'!H627), 'B. WasteTracking'!H627,0)</f>
        <v>0</v>
      </c>
      <c r="W601" s="9"/>
      <c r="X601" s="9"/>
      <c r="AX601" s="4">
        <v>589</v>
      </c>
      <c r="AY601" s="4" t="e">
        <f>IF(#REF!="", "0",#REF! *#REF!/100)</f>
        <v>#REF!</v>
      </c>
      <c r="AZ601" s="4" t="e">
        <f>IF(#REF!="", "0",#REF! *#REF!/100)</f>
        <v>#REF!</v>
      </c>
      <c r="BA601" s="4" t="e">
        <f>IF(#REF!="", "0",#REF! *#REF!/100)</f>
        <v>#REF!</v>
      </c>
      <c r="BB601" s="4" t="e">
        <f>IF(#REF!="", "0",#REF! *#REF!/100)</f>
        <v>#REF!</v>
      </c>
    </row>
    <row r="602" spans="15:54" x14ac:dyDescent="0.35">
      <c r="P602" s="14">
        <f>'B. WasteTracking'!G628</f>
        <v>0</v>
      </c>
      <c r="Q602" s="67">
        <f>IF(ISNUMBER('B. WasteTracking'!I628), IF('B. WasteTracking'!$I$38=Calculations!$O$6,'B. WasteTracking'!I628,'B. WasteTracking'!I628*'B. WasteTracking'!$H628/100),0)</f>
        <v>0</v>
      </c>
      <c r="R602" s="67">
        <f>IF(ISNUMBER('B. WasteTracking'!J628), IF('B. WasteTracking'!$J$38=Calculations!$O$6,'B. WasteTracking'!J628,'B. WasteTracking'!J628*'B. WasteTracking'!$H628/100),0)</f>
        <v>0</v>
      </c>
      <c r="S602" s="67">
        <f>IF(ISNUMBER('B. WasteTracking'!K628), 'B. WasteTracking'!K628*'B. WasteTracking'!$H628/100,0)</f>
        <v>0</v>
      </c>
      <c r="T602" s="67">
        <f>IF(ISNUMBER('B. WasteTracking'!H628), 'B. WasteTracking'!H628,0)</f>
        <v>0</v>
      </c>
      <c r="W602" s="9"/>
      <c r="X602" s="9"/>
      <c r="AX602" s="4">
        <v>590</v>
      </c>
      <c r="AY602" s="4" t="e">
        <f>IF(#REF!="", "0",#REF! *#REF!/100)</f>
        <v>#REF!</v>
      </c>
      <c r="AZ602" s="4" t="e">
        <f>IF(#REF!="", "0",#REF! *#REF!/100)</f>
        <v>#REF!</v>
      </c>
      <c r="BA602" s="4" t="e">
        <f>IF(#REF!="", "0",#REF! *#REF!/100)</f>
        <v>#REF!</v>
      </c>
      <c r="BB602" s="4" t="e">
        <f>IF(#REF!="", "0",#REF! *#REF!/100)</f>
        <v>#REF!</v>
      </c>
    </row>
    <row r="603" spans="15:54" x14ac:dyDescent="0.35">
      <c r="O603" s="4"/>
      <c r="P603" s="14">
        <f>'B. WasteTracking'!G629</f>
        <v>0</v>
      </c>
      <c r="Q603" s="67">
        <f>IF(ISNUMBER('B. WasteTracking'!I629), IF('B. WasteTracking'!$I$38=Calculations!$O$6,'B. WasteTracking'!I629,'B. WasteTracking'!I629*'B. WasteTracking'!$H629/100),0)</f>
        <v>0</v>
      </c>
      <c r="R603" s="67">
        <f>IF(ISNUMBER('B. WasteTracking'!J629), IF('B. WasteTracking'!$J$38=Calculations!$O$6,'B. WasteTracking'!J629,'B. WasteTracking'!J629*'B. WasteTracking'!$H629/100),0)</f>
        <v>0</v>
      </c>
      <c r="S603" s="67">
        <f>IF(ISNUMBER('B. WasteTracking'!K629), 'B. WasteTracking'!K629*'B. WasteTracking'!$H629/100,0)</f>
        <v>0</v>
      </c>
      <c r="T603" s="67">
        <f>IF(ISNUMBER('B. WasteTracking'!H629), 'B. WasteTracking'!H629,0)</f>
        <v>0</v>
      </c>
      <c r="W603" s="9"/>
      <c r="X603" s="9"/>
      <c r="AX603" s="4">
        <v>591</v>
      </c>
      <c r="AY603" s="4" t="e">
        <f>IF(#REF!="", "0",#REF! *#REF!/100)</f>
        <v>#REF!</v>
      </c>
      <c r="AZ603" s="4" t="e">
        <f>IF(#REF!="", "0",#REF! *#REF!/100)</f>
        <v>#REF!</v>
      </c>
      <c r="BA603" s="4" t="e">
        <f>IF(#REF!="", "0",#REF! *#REF!/100)</f>
        <v>#REF!</v>
      </c>
      <c r="BB603" s="4" t="e">
        <f>IF(#REF!="", "0",#REF! *#REF!/100)</f>
        <v>#REF!</v>
      </c>
    </row>
    <row r="604" spans="15:54" x14ac:dyDescent="0.35">
      <c r="O604" s="4"/>
      <c r="P604" s="14" t="str">
        <f>'B. WasteTracking'!G630</f>
        <v>Type of  Materials</v>
      </c>
      <c r="Q604" s="67">
        <f>IF(ISNUMBER('B. WasteTracking'!I630), IF('B. WasteTracking'!$I$38=Calculations!$O$6,'B. WasteTracking'!I630,'B. WasteTracking'!I630*'B. WasteTracking'!$H630/100),0)</f>
        <v>0</v>
      </c>
      <c r="R604" s="67">
        <f>IF(ISNUMBER('B. WasteTracking'!J630), IF('B. WasteTracking'!$J$38=Calculations!$O$6,'B. WasteTracking'!J630,'B. WasteTracking'!J630*'B. WasteTracking'!$H630/100),0)</f>
        <v>0</v>
      </c>
      <c r="S604" s="67">
        <f>IF(ISNUMBER('B. WasteTracking'!K630), 'B. WasteTracking'!K630*'B. WasteTracking'!$H630/100,0)</f>
        <v>0</v>
      </c>
      <c r="T604" s="67">
        <f>IF(ISNUMBER('B. WasteTracking'!H630), 'B. WasteTracking'!H630,0)</f>
        <v>0</v>
      </c>
      <c r="W604" s="9"/>
      <c r="X604" s="9"/>
      <c r="AX604" s="4">
        <v>592</v>
      </c>
      <c r="AY604" s="4" t="e">
        <f>IF(#REF!="", "0",#REF! *#REF!/100)</f>
        <v>#REF!</v>
      </c>
      <c r="AZ604" s="4" t="e">
        <f>IF(#REF!="", "0",#REF! *#REF!/100)</f>
        <v>#REF!</v>
      </c>
      <c r="BA604" s="4" t="e">
        <f>IF(#REF!="", "0",#REF! *#REF!/100)</f>
        <v>#REF!</v>
      </c>
      <c r="BB604" s="4" t="e">
        <f>IF(#REF!="", "0",#REF! *#REF!/100)</f>
        <v>#REF!</v>
      </c>
    </row>
    <row r="605" spans="15:54" x14ac:dyDescent="0.35">
      <c r="O605" s="4"/>
      <c r="P605" s="14">
        <f>'B. WasteTracking'!G631</f>
        <v>0</v>
      </c>
      <c r="Q605" s="67">
        <f>IF(ISNUMBER('B. WasteTracking'!I631), IF('B. WasteTracking'!$I$38=Calculations!$O$6,'B. WasteTracking'!I631,'B. WasteTracking'!I631*'B. WasteTracking'!$H631/100),0)</f>
        <v>0</v>
      </c>
      <c r="R605" s="67">
        <f>IF(ISNUMBER('B. WasteTracking'!J631), IF('B. WasteTracking'!$J$38=Calculations!$O$6,'B. WasteTracking'!J631,'B. WasteTracking'!J631*'B. WasteTracking'!$H631/100),0)</f>
        <v>0</v>
      </c>
      <c r="S605" s="67">
        <f>IF(ISNUMBER('B. WasteTracking'!K631), 'B. WasteTracking'!K631*'B. WasteTracking'!$H631/100,0)</f>
        <v>0</v>
      </c>
      <c r="T605" s="67">
        <f>IF(ISNUMBER('B. WasteTracking'!H631), 'B. WasteTracking'!H631,0)</f>
        <v>0</v>
      </c>
      <c r="W605" s="9"/>
      <c r="X605" s="9"/>
      <c r="AX605" s="4">
        <v>593</v>
      </c>
      <c r="AY605" s="4" t="e">
        <f>IF(#REF!="", "0",#REF! *#REF!/100)</f>
        <v>#REF!</v>
      </c>
      <c r="AZ605" s="4" t="e">
        <f>IF(#REF!="", "0",#REF! *#REF!/100)</f>
        <v>#REF!</v>
      </c>
      <c r="BA605" s="4" t="e">
        <f>IF(#REF!="", "0",#REF! *#REF!/100)</f>
        <v>#REF!</v>
      </c>
      <c r="BB605" s="4" t="e">
        <f>IF(#REF!="", "0",#REF! *#REF!/100)</f>
        <v>#REF!</v>
      </c>
    </row>
    <row r="606" spans="15:54" x14ac:dyDescent="0.35">
      <c r="O606" s="4"/>
      <c r="P606" s="14" t="str">
        <f>'B. WasteTracking'!G632</f>
        <v>(Select from drop down list)</v>
      </c>
      <c r="Q606" s="67">
        <f>IF(ISNUMBER('B. WasteTracking'!I632), IF('B. WasteTracking'!$I$38=Calculations!$O$6,'B. WasteTracking'!I632,'B. WasteTracking'!I632*'B. WasteTracking'!$H632/100),0)</f>
        <v>0</v>
      </c>
      <c r="R606" s="67">
        <f>IF(ISNUMBER('B. WasteTracking'!J632), IF('B. WasteTracking'!$J$38=Calculations!$O$6,'B. WasteTracking'!J632,'B. WasteTracking'!J632*'B. WasteTracking'!$H632/100),0)</f>
        <v>0</v>
      </c>
      <c r="S606" s="67">
        <f>IF(ISNUMBER('B. WasteTracking'!K632), 'B. WasteTracking'!K632*'B. WasteTracking'!$H632/100,0)</f>
        <v>0</v>
      </c>
      <c r="T606" s="67">
        <f>IF(ISNUMBER('B. WasteTracking'!H632), 'B. WasteTracking'!H632,0)</f>
        <v>0</v>
      </c>
      <c r="W606" s="9"/>
      <c r="X606" s="9"/>
      <c r="AX606" s="4">
        <v>594</v>
      </c>
      <c r="AY606" s="4" t="e">
        <f>IF(#REF!="", "0",#REF! *#REF!/100)</f>
        <v>#REF!</v>
      </c>
      <c r="AZ606" s="4" t="e">
        <f>IF(#REF!="", "0",#REF! *#REF!/100)</f>
        <v>#REF!</v>
      </c>
      <c r="BA606" s="4" t="e">
        <f>IF(#REF!="", "0",#REF! *#REF!/100)</f>
        <v>#REF!</v>
      </c>
      <c r="BB606" s="4" t="e">
        <f>IF(#REF!="", "0",#REF! *#REF!/100)</f>
        <v>#REF!</v>
      </c>
    </row>
    <row r="607" spans="15:54" x14ac:dyDescent="0.35">
      <c r="P607" s="14">
        <f>'B. WasteTracking'!G633</f>
        <v>0</v>
      </c>
      <c r="Q607" s="67">
        <f>IF(ISNUMBER('B. WasteTracking'!I633), IF('B. WasteTracking'!$I$38=Calculations!$O$6,'B. WasteTracking'!I633,'B. WasteTracking'!I633*'B. WasteTracking'!$H633/100),0)</f>
        <v>0</v>
      </c>
      <c r="R607" s="67">
        <f>IF(ISNUMBER('B. WasteTracking'!J633), IF('B. WasteTracking'!$J$38=Calculations!$O$6,'B. WasteTracking'!J633,'B. WasteTracking'!J633*'B. WasteTracking'!$H633/100),0)</f>
        <v>0</v>
      </c>
      <c r="S607" s="67">
        <f>IF(ISNUMBER('B. WasteTracking'!K633), 'B. WasteTracking'!K633*'B. WasteTracking'!$H633/100,0)</f>
        <v>0</v>
      </c>
      <c r="T607" s="67">
        <f>IF(ISNUMBER('B. WasteTracking'!H633), 'B. WasteTracking'!H633,0)</f>
        <v>0</v>
      </c>
      <c r="W607" s="9"/>
      <c r="X607" s="9"/>
      <c r="AX607" s="4">
        <v>595</v>
      </c>
      <c r="AY607" s="4" t="e">
        <f>IF(#REF!="", "0",#REF! *#REF!/100)</f>
        <v>#REF!</v>
      </c>
      <c r="AZ607" s="4" t="e">
        <f>IF(#REF!="", "0",#REF! *#REF!/100)</f>
        <v>#REF!</v>
      </c>
      <c r="BA607" s="4" t="e">
        <f>IF(#REF!="", "0",#REF! *#REF!/100)</f>
        <v>#REF!</v>
      </c>
      <c r="BB607" s="4" t="e">
        <f>IF(#REF!="", "0",#REF! *#REF!/100)</f>
        <v>#REF!</v>
      </c>
    </row>
    <row r="608" spans="15:54" x14ac:dyDescent="0.35">
      <c r="P608" s="14">
        <f>'B. WasteTracking'!G634</f>
        <v>0</v>
      </c>
      <c r="Q608" s="67">
        <f>IF(ISNUMBER('B. WasteTracking'!I634), IF('B. WasteTracking'!$I$38=Calculations!$O$6,'B. WasteTracking'!I634,'B. WasteTracking'!I634*'B. WasteTracking'!$H634/100),0)</f>
        <v>0</v>
      </c>
      <c r="R608" s="67">
        <f>IF(ISNUMBER('B. WasteTracking'!J634), IF('B. WasteTracking'!$J$38=Calculations!$O$6,'B. WasteTracking'!J634,'B. WasteTracking'!J634*'B. WasteTracking'!$H634/100),0)</f>
        <v>0</v>
      </c>
      <c r="S608" s="67">
        <f>IF(ISNUMBER('B. WasteTracking'!K634), 'B. WasteTracking'!K634*'B. WasteTracking'!$H634/100,0)</f>
        <v>0</v>
      </c>
      <c r="T608" s="67">
        <f>IF(ISNUMBER('B. WasteTracking'!H634), 'B. WasteTracking'!H634,0)</f>
        <v>0</v>
      </c>
      <c r="W608" s="9"/>
      <c r="X608" s="9"/>
      <c r="AX608" s="4">
        <v>596</v>
      </c>
      <c r="AY608" s="4" t="e">
        <f>IF(#REF!="", "0",#REF! *#REF!/100)</f>
        <v>#REF!</v>
      </c>
      <c r="AZ608" s="4" t="e">
        <f>IF(#REF!="", "0",#REF! *#REF!/100)</f>
        <v>#REF!</v>
      </c>
      <c r="BA608" s="4" t="e">
        <f>IF(#REF!="", "0",#REF! *#REF!/100)</f>
        <v>#REF!</v>
      </c>
      <c r="BB608" s="4" t="e">
        <f>IF(#REF!="", "0",#REF! *#REF!/100)</f>
        <v>#REF!</v>
      </c>
    </row>
    <row r="609" spans="16:54" x14ac:dyDescent="0.35">
      <c r="P609" s="14">
        <f>'B. WasteTracking'!G635</f>
        <v>0</v>
      </c>
      <c r="Q609" s="67">
        <f>IF(ISNUMBER('B. WasteTracking'!I635), IF('B. WasteTracking'!$I$38=Calculations!$O$6,'B. WasteTracking'!I635,'B. WasteTracking'!I635*'B. WasteTracking'!$H635/100),0)</f>
        <v>0</v>
      </c>
      <c r="R609" s="67">
        <f>IF(ISNUMBER('B. WasteTracking'!J635), IF('B. WasteTracking'!$J$38=Calculations!$O$6,'B. WasteTracking'!J635,'B. WasteTracking'!J635*'B. WasteTracking'!$H635/100),0)</f>
        <v>0</v>
      </c>
      <c r="S609" s="67">
        <f>IF(ISNUMBER('B. WasteTracking'!K635), 'B. WasteTracking'!K635*'B. WasteTracking'!$H635/100,0)</f>
        <v>0</v>
      </c>
      <c r="T609" s="67">
        <f>IF(ISNUMBER('B. WasteTracking'!H635), 'B. WasteTracking'!H635,0)</f>
        <v>0</v>
      </c>
      <c r="W609" s="9"/>
      <c r="X609" s="9"/>
      <c r="AX609" s="4">
        <v>597</v>
      </c>
      <c r="AY609" s="4" t="e">
        <f>IF(#REF!="", "0",#REF! *#REF!/100)</f>
        <v>#REF!</v>
      </c>
      <c r="AZ609" s="4" t="e">
        <f>IF(#REF!="", "0",#REF! *#REF!/100)</f>
        <v>#REF!</v>
      </c>
      <c r="BA609" s="4" t="e">
        <f>IF(#REF!="", "0",#REF! *#REF!/100)</f>
        <v>#REF!</v>
      </c>
      <c r="BB609" s="4" t="e">
        <f>IF(#REF!="", "0",#REF! *#REF!/100)</f>
        <v>#REF!</v>
      </c>
    </row>
    <row r="610" spans="16:54" x14ac:dyDescent="0.35">
      <c r="P610" s="14">
        <f>'B. WasteTracking'!G636</f>
        <v>0</v>
      </c>
      <c r="Q610" s="67">
        <f>IF(ISNUMBER('B. WasteTracking'!I636), IF('B. WasteTracking'!$I$38=Calculations!$O$6,'B. WasteTracking'!I636,'B. WasteTracking'!I636*'B. WasteTracking'!$H636/100),0)</f>
        <v>0</v>
      </c>
      <c r="R610" s="67">
        <f>IF(ISNUMBER('B. WasteTracking'!J636), IF('B. WasteTracking'!$J$38=Calculations!$O$6,'B. WasteTracking'!J636,'B. WasteTracking'!J636*'B. WasteTracking'!$H636/100),0)</f>
        <v>0</v>
      </c>
      <c r="S610" s="67">
        <f>IF(ISNUMBER('B. WasteTracking'!K636), 'B. WasteTracking'!K636*'B. WasteTracking'!$H636/100,0)</f>
        <v>0</v>
      </c>
      <c r="T610" s="67">
        <f>IF(ISNUMBER('B. WasteTracking'!H636), 'B. WasteTracking'!H636,0)</f>
        <v>0</v>
      </c>
      <c r="W610" s="9"/>
      <c r="X610" s="9"/>
      <c r="AX610" s="4">
        <v>598</v>
      </c>
      <c r="AY610" s="4" t="e">
        <f>IF(#REF!="", "0",#REF! *#REF!/100)</f>
        <v>#REF!</v>
      </c>
      <c r="AZ610" s="4" t="e">
        <f>IF(#REF!="", "0",#REF! *#REF!/100)</f>
        <v>#REF!</v>
      </c>
      <c r="BA610" s="4" t="e">
        <f>IF(#REF!="", "0",#REF! *#REF!/100)</f>
        <v>#REF!</v>
      </c>
      <c r="BB610" s="4" t="e">
        <f>IF(#REF!="", "0",#REF! *#REF!/100)</f>
        <v>#REF!</v>
      </c>
    </row>
    <row r="611" spans="16:54" x14ac:dyDescent="0.35">
      <c r="P611" s="14">
        <f>'B. WasteTracking'!G637</f>
        <v>0</v>
      </c>
      <c r="Q611" s="67">
        <f>IF(ISNUMBER('B. WasteTracking'!I637), IF('B. WasteTracking'!$I$38=Calculations!$O$6,'B. WasteTracking'!I637,'B. WasteTracking'!I637*'B. WasteTracking'!$H637/100),0)</f>
        <v>0</v>
      </c>
      <c r="R611" s="67">
        <f>IF(ISNUMBER('B. WasteTracking'!J637), IF('B. WasteTracking'!$J$38=Calculations!$O$6,'B. WasteTracking'!J637,'B. WasteTracking'!J637*'B. WasteTracking'!$H637/100),0)</f>
        <v>0</v>
      </c>
      <c r="S611" s="67">
        <f>IF(ISNUMBER('B. WasteTracking'!K637), 'B. WasteTracking'!K637*'B. WasteTracking'!$H637/100,0)</f>
        <v>0</v>
      </c>
      <c r="T611" s="67">
        <f>IF(ISNUMBER('B. WasteTracking'!H637), 'B. WasteTracking'!H637,0)</f>
        <v>0</v>
      </c>
      <c r="W611" s="9"/>
      <c r="X611" s="9"/>
      <c r="AX611" s="4">
        <v>599</v>
      </c>
      <c r="AY611" s="4" t="e">
        <f>IF(#REF!="", "0",#REF! *#REF!/100)</f>
        <v>#REF!</v>
      </c>
      <c r="AZ611" s="4" t="e">
        <f>IF(#REF!="", "0",#REF! *#REF!/100)</f>
        <v>#REF!</v>
      </c>
      <c r="BA611" s="4" t="e">
        <f>IF(#REF!="", "0",#REF! *#REF!/100)</f>
        <v>#REF!</v>
      </c>
      <c r="BB611" s="4" t="e">
        <f>IF(#REF!="", "0",#REF! *#REF!/100)</f>
        <v>#REF!</v>
      </c>
    </row>
    <row r="612" spans="16:54" x14ac:dyDescent="0.35">
      <c r="P612" s="14">
        <f>'B. WasteTracking'!G638</f>
        <v>0</v>
      </c>
      <c r="Q612" s="67">
        <f>IF(ISNUMBER('B. WasteTracking'!I638), IF('B. WasteTracking'!$I$38=Calculations!$O$6,'B. WasteTracking'!I638,'B. WasteTracking'!I638*'B. WasteTracking'!$H638/100),0)</f>
        <v>0</v>
      </c>
      <c r="R612" s="67">
        <f>IF(ISNUMBER('B. WasteTracking'!J638), IF('B. WasteTracking'!$J$38=Calculations!$O$6,'B. WasteTracking'!J638,'B. WasteTracking'!J638*'B. WasteTracking'!$H638/100),0)</f>
        <v>0</v>
      </c>
      <c r="S612" s="67">
        <f>IF(ISNUMBER('B. WasteTracking'!K638), 'B. WasteTracking'!K638*'B. WasteTracking'!$H638/100,0)</f>
        <v>0</v>
      </c>
      <c r="T612" s="67">
        <f>IF(ISNUMBER('B. WasteTracking'!H638), 'B. WasteTracking'!H638,0)</f>
        <v>0</v>
      </c>
      <c r="W612" s="9"/>
      <c r="X612" s="9"/>
      <c r="AX612" s="4">
        <v>600</v>
      </c>
      <c r="AY612" s="4" t="e">
        <f>IF(#REF!="", "0",#REF! *#REF!/100)</f>
        <v>#REF!</v>
      </c>
      <c r="AZ612" s="4" t="e">
        <f>IF(#REF!="", "0",#REF! *#REF!/100)</f>
        <v>#REF!</v>
      </c>
      <c r="BA612" s="4" t="e">
        <f>IF(#REF!="", "0",#REF! *#REF!/100)</f>
        <v>#REF!</v>
      </c>
      <c r="BB612" s="4" t="e">
        <f>IF(#REF!="", "0",#REF! *#REF!/100)</f>
        <v>#REF!</v>
      </c>
    </row>
    <row r="613" spans="16:54" x14ac:dyDescent="0.35">
      <c r="P613" s="14">
        <f>'B. WasteTracking'!G639</f>
        <v>0</v>
      </c>
      <c r="Q613" s="67">
        <f>IF(ISNUMBER('B. WasteTracking'!I639), IF('B. WasteTracking'!$I$38=Calculations!$O$6,'B. WasteTracking'!I639,'B. WasteTracking'!I639*'B. WasteTracking'!$H639/100),0)</f>
        <v>0</v>
      </c>
      <c r="R613" s="67">
        <f>IF(ISNUMBER('B. WasteTracking'!J639), IF('B. WasteTracking'!$J$38=Calculations!$O$6,'B. WasteTracking'!J639,'B. WasteTracking'!J639*'B. WasteTracking'!$H639/100),0)</f>
        <v>0</v>
      </c>
      <c r="S613" s="67">
        <f>IF(ISNUMBER('B. WasteTracking'!K639), 'B. WasteTracking'!K639*'B. WasteTracking'!$H639/100,0)</f>
        <v>0</v>
      </c>
      <c r="T613" s="67">
        <f>IF(ISNUMBER('B. WasteTracking'!H639), 'B. WasteTracking'!H639,0)</f>
        <v>0</v>
      </c>
      <c r="W613" s="9"/>
      <c r="X613" s="9"/>
      <c r="AX613" s="4">
        <v>601</v>
      </c>
      <c r="AY613" s="4" t="e">
        <f>IF(#REF!="", "0",#REF! *#REF!/100)</f>
        <v>#REF!</v>
      </c>
      <c r="AZ613" s="4" t="e">
        <f>IF(#REF!="", "0",#REF! *#REF!/100)</f>
        <v>#REF!</v>
      </c>
      <c r="BA613" s="4" t="e">
        <f>IF(#REF!="", "0",#REF! *#REF!/100)</f>
        <v>#REF!</v>
      </c>
      <c r="BB613" s="4" t="e">
        <f>IF(#REF!="", "0",#REF! *#REF!/100)</f>
        <v>#REF!</v>
      </c>
    </row>
    <row r="614" spans="16:54" x14ac:dyDescent="0.35">
      <c r="P614" s="14">
        <f>'B. WasteTracking'!G640</f>
        <v>0</v>
      </c>
      <c r="Q614" s="67">
        <f>IF(ISNUMBER('B. WasteTracking'!I640), IF('B. WasteTracking'!$I$38=Calculations!$O$6,'B. WasteTracking'!I640,'B. WasteTracking'!I640*'B. WasteTracking'!$H640/100),0)</f>
        <v>0</v>
      </c>
      <c r="R614" s="67">
        <f>IF(ISNUMBER('B. WasteTracking'!J640), IF('B. WasteTracking'!$J$38=Calculations!$O$6,'B. WasteTracking'!J640,'B. WasteTracking'!J640*'B. WasteTracking'!$H640/100),0)</f>
        <v>0</v>
      </c>
      <c r="S614" s="67">
        <f>IF(ISNUMBER('B. WasteTracking'!K640), 'B. WasteTracking'!K640*'B. WasteTracking'!$H640/100,0)</f>
        <v>0</v>
      </c>
      <c r="T614" s="67">
        <f>IF(ISNUMBER('B. WasteTracking'!H640), 'B. WasteTracking'!H640,0)</f>
        <v>0</v>
      </c>
      <c r="W614" s="9"/>
      <c r="X614" s="9"/>
      <c r="AX614" s="4">
        <v>602</v>
      </c>
      <c r="AY614" s="4" t="e">
        <f>IF(#REF!="", "0",#REF! *#REF!/100)</f>
        <v>#REF!</v>
      </c>
      <c r="AZ614" s="4" t="e">
        <f>IF(#REF!="", "0",#REF! *#REF!/100)</f>
        <v>#REF!</v>
      </c>
      <c r="BA614" s="4" t="e">
        <f>IF(#REF!="", "0",#REF! *#REF!/100)</f>
        <v>#REF!</v>
      </c>
      <c r="BB614" s="4" t="e">
        <f>IF(#REF!="", "0",#REF! *#REF!/100)</f>
        <v>#REF!</v>
      </c>
    </row>
    <row r="615" spans="16:54" x14ac:dyDescent="0.35">
      <c r="P615" s="14">
        <f>'B. WasteTracking'!G641</f>
        <v>0</v>
      </c>
      <c r="Q615" s="67">
        <f>IF(ISNUMBER('B. WasteTracking'!I641), IF('B. WasteTracking'!$I$38=Calculations!$O$6,'B. WasteTracking'!I641,'B. WasteTracking'!I641*'B. WasteTracking'!$H641/100),0)</f>
        <v>0</v>
      </c>
      <c r="R615" s="67">
        <f>IF(ISNUMBER('B. WasteTracking'!J641), IF('B. WasteTracking'!$J$38=Calculations!$O$6,'B. WasteTracking'!J641,'B. WasteTracking'!J641*'B. WasteTracking'!$H641/100),0)</f>
        <v>0</v>
      </c>
      <c r="S615" s="67">
        <f>IF(ISNUMBER('B. WasteTracking'!K641), 'B. WasteTracking'!K641*'B. WasteTracking'!$H641/100,0)</f>
        <v>0</v>
      </c>
      <c r="T615" s="67">
        <f>IF(ISNUMBER('B. WasteTracking'!H641), 'B. WasteTracking'!H641,0)</f>
        <v>0</v>
      </c>
      <c r="W615" s="9"/>
      <c r="X615" s="9"/>
      <c r="AX615" s="4">
        <v>603</v>
      </c>
      <c r="AY615" s="4" t="e">
        <f>IF(#REF!="", "0",#REF! *#REF!/100)</f>
        <v>#REF!</v>
      </c>
      <c r="AZ615" s="4" t="e">
        <f>IF(#REF!="", "0",#REF! *#REF!/100)</f>
        <v>#REF!</v>
      </c>
      <c r="BA615" s="4" t="e">
        <f>IF(#REF!="", "0",#REF! *#REF!/100)</f>
        <v>#REF!</v>
      </c>
      <c r="BB615" s="4" t="e">
        <f>IF(#REF!="", "0",#REF! *#REF!/100)</f>
        <v>#REF!</v>
      </c>
    </row>
    <row r="616" spans="16:54" x14ac:dyDescent="0.35">
      <c r="P616" s="14">
        <f>'B. WasteTracking'!G642</f>
        <v>0</v>
      </c>
      <c r="Q616" s="67">
        <f>IF(ISNUMBER('B. WasteTracking'!I642), IF('B. WasteTracking'!$I$38=Calculations!$O$6,'B. WasteTracking'!I642,'B. WasteTracking'!I642*'B. WasteTracking'!$H642/100),0)</f>
        <v>0</v>
      </c>
      <c r="R616" s="67">
        <f>IF(ISNUMBER('B. WasteTracking'!J642), IF('B. WasteTracking'!$J$38=Calculations!$O$6,'B. WasteTracking'!J642,'B. WasteTracking'!J642*'B. WasteTracking'!$H642/100),0)</f>
        <v>0</v>
      </c>
      <c r="S616" s="67">
        <f>IF(ISNUMBER('B. WasteTracking'!K642), 'B. WasteTracking'!K642*'B. WasteTracking'!$H642/100,0)</f>
        <v>0</v>
      </c>
      <c r="T616" s="67">
        <f>IF(ISNUMBER('B. WasteTracking'!H642), 'B. WasteTracking'!H642,0)</f>
        <v>0</v>
      </c>
      <c r="W616" s="9"/>
      <c r="X616" s="9"/>
      <c r="AX616" s="4">
        <v>604</v>
      </c>
      <c r="AY616" s="4" t="e">
        <f>IF(#REF!="", "0",#REF! *#REF!/100)</f>
        <v>#REF!</v>
      </c>
      <c r="AZ616" s="4" t="e">
        <f>IF(#REF!="", "0",#REF! *#REF!/100)</f>
        <v>#REF!</v>
      </c>
      <c r="BA616" s="4" t="e">
        <f>IF(#REF!="", "0",#REF! *#REF!/100)</f>
        <v>#REF!</v>
      </c>
      <c r="BB616" s="4" t="e">
        <f>IF(#REF!="", "0",#REF! *#REF!/100)</f>
        <v>#REF!</v>
      </c>
    </row>
    <row r="617" spans="16:54" x14ac:dyDescent="0.35">
      <c r="P617" s="14">
        <f>'B. WasteTracking'!G643</f>
        <v>0</v>
      </c>
      <c r="Q617" s="67">
        <f>IF(ISNUMBER('B. WasteTracking'!I643), IF('B. WasteTracking'!$I$38=Calculations!$O$6,'B. WasteTracking'!I643,'B. WasteTracking'!I643*'B. WasteTracking'!$H643/100),0)</f>
        <v>0</v>
      </c>
      <c r="R617" s="67">
        <f>IF(ISNUMBER('B. WasteTracking'!J643), IF('B. WasteTracking'!$J$38=Calculations!$O$6,'B. WasteTracking'!J643,'B. WasteTracking'!J643*'B. WasteTracking'!$H643/100),0)</f>
        <v>0</v>
      </c>
      <c r="S617" s="67">
        <f>IF(ISNUMBER('B. WasteTracking'!K643), 'B. WasteTracking'!K643*'B. WasteTracking'!$H643/100,0)</f>
        <v>0</v>
      </c>
      <c r="T617" s="67">
        <f>IF(ISNUMBER('B. WasteTracking'!H643), 'B. WasteTracking'!H643,0)</f>
        <v>0</v>
      </c>
      <c r="W617" s="9"/>
      <c r="X617" s="9"/>
      <c r="AX617" s="4">
        <v>605</v>
      </c>
      <c r="AY617" s="4" t="e">
        <f>IF(#REF!="", "0",#REF! *#REF!/100)</f>
        <v>#REF!</v>
      </c>
      <c r="AZ617" s="4" t="e">
        <f>IF(#REF!="", "0",#REF! *#REF!/100)</f>
        <v>#REF!</v>
      </c>
      <c r="BA617" s="4" t="e">
        <f>IF(#REF!="", "0",#REF! *#REF!/100)</f>
        <v>#REF!</v>
      </c>
      <c r="BB617" s="4" t="e">
        <f>IF(#REF!="", "0",#REF! *#REF!/100)</f>
        <v>#REF!</v>
      </c>
    </row>
    <row r="618" spans="16:54" x14ac:dyDescent="0.35">
      <c r="P618" s="14">
        <f>'B. WasteTracking'!G644</f>
        <v>0</v>
      </c>
      <c r="Q618" s="67">
        <f>IF(ISNUMBER('B. WasteTracking'!I644), IF('B. WasteTracking'!$I$38=Calculations!$O$6,'B. WasteTracking'!I644,'B. WasteTracking'!I644*'B. WasteTracking'!$H644/100),0)</f>
        <v>0</v>
      </c>
      <c r="R618" s="67">
        <f>IF(ISNUMBER('B. WasteTracking'!J644), IF('B. WasteTracking'!$J$38=Calculations!$O$6,'B. WasteTracking'!J644,'B. WasteTracking'!J644*'B. WasteTracking'!$H644/100),0)</f>
        <v>0</v>
      </c>
      <c r="S618" s="67">
        <f>IF(ISNUMBER('B. WasteTracking'!K644), 'B. WasteTracking'!K644*'B. WasteTracking'!$H644/100,0)</f>
        <v>0</v>
      </c>
      <c r="T618" s="67">
        <f>IF(ISNUMBER('B. WasteTracking'!H644), 'B. WasteTracking'!H644,0)</f>
        <v>0</v>
      </c>
      <c r="W618" s="9"/>
      <c r="X618" s="9"/>
      <c r="AX618" s="4">
        <v>606</v>
      </c>
      <c r="AY618" s="4" t="e">
        <f>IF(#REF!="", "0",#REF! *#REF!/100)</f>
        <v>#REF!</v>
      </c>
      <c r="AZ618" s="4" t="e">
        <f>IF(#REF!="", "0",#REF! *#REF!/100)</f>
        <v>#REF!</v>
      </c>
      <c r="BA618" s="4" t="e">
        <f>IF(#REF!="", "0",#REF! *#REF!/100)</f>
        <v>#REF!</v>
      </c>
      <c r="BB618" s="4" t="e">
        <f>IF(#REF!="", "0",#REF! *#REF!/100)</f>
        <v>#REF!</v>
      </c>
    </row>
    <row r="619" spans="16:54" x14ac:dyDescent="0.35">
      <c r="P619" s="14">
        <f>'B. WasteTracking'!G645</f>
        <v>0</v>
      </c>
      <c r="Q619" s="67">
        <f>IF(ISNUMBER('B. WasteTracking'!I645), IF('B. WasteTracking'!$I$38=Calculations!$O$6,'B. WasteTracking'!I645,'B. WasteTracking'!I645*'B. WasteTracking'!$H645/100),0)</f>
        <v>0</v>
      </c>
      <c r="R619" s="67">
        <f>IF(ISNUMBER('B. WasteTracking'!J645), IF('B. WasteTracking'!$J$38=Calculations!$O$6,'B. WasteTracking'!J645,'B. WasteTracking'!J645*'B. WasteTracking'!$H645/100),0)</f>
        <v>0</v>
      </c>
      <c r="S619" s="67">
        <f>IF(ISNUMBER('B. WasteTracking'!K645), 'B. WasteTracking'!K645*'B. WasteTracking'!$H645/100,0)</f>
        <v>0</v>
      </c>
      <c r="T619" s="67">
        <f>IF(ISNUMBER('B. WasteTracking'!H645), 'B. WasteTracking'!H645,0)</f>
        <v>0</v>
      </c>
      <c r="W619" s="9"/>
      <c r="X619" s="9"/>
      <c r="AX619" s="4">
        <v>607</v>
      </c>
      <c r="AY619" s="4" t="e">
        <f>IF(#REF!="", "0",#REF! *#REF!/100)</f>
        <v>#REF!</v>
      </c>
      <c r="AZ619" s="4" t="e">
        <f>IF(#REF!="", "0",#REF! *#REF!/100)</f>
        <v>#REF!</v>
      </c>
      <c r="BA619" s="4" t="e">
        <f>IF(#REF!="", "0",#REF! *#REF!/100)</f>
        <v>#REF!</v>
      </c>
      <c r="BB619" s="4" t="e">
        <f>IF(#REF!="", "0",#REF! *#REF!/100)</f>
        <v>#REF!</v>
      </c>
    </row>
    <row r="620" spans="16:54" x14ac:dyDescent="0.35">
      <c r="P620" s="14">
        <f>'B. WasteTracking'!G646</f>
        <v>0</v>
      </c>
      <c r="Q620" s="67">
        <f>IF(ISNUMBER('B. WasteTracking'!I646), IF('B. WasteTracking'!$I$38=Calculations!$O$6,'B. WasteTracking'!I646,'B. WasteTracking'!I646*'B. WasteTracking'!$H646/100),0)</f>
        <v>0</v>
      </c>
      <c r="R620" s="67">
        <f>IF(ISNUMBER('B. WasteTracking'!J646), IF('B. WasteTracking'!$J$38=Calculations!$O$6,'B. WasteTracking'!J646,'B. WasteTracking'!J646*'B. WasteTracking'!$H646/100),0)</f>
        <v>0</v>
      </c>
      <c r="S620" s="67">
        <f>IF(ISNUMBER('B. WasteTracking'!K646), 'B. WasteTracking'!K646*'B. WasteTracking'!$H646/100,0)</f>
        <v>0</v>
      </c>
      <c r="T620" s="67">
        <f>IF(ISNUMBER('B. WasteTracking'!H646), 'B. WasteTracking'!H646,0)</f>
        <v>0</v>
      </c>
      <c r="W620" s="9"/>
      <c r="X620" s="9"/>
      <c r="AX620" s="4">
        <v>608</v>
      </c>
      <c r="AY620" s="4" t="e">
        <f>IF(#REF!="", "0",#REF! *#REF!/100)</f>
        <v>#REF!</v>
      </c>
      <c r="AZ620" s="4" t="e">
        <f>IF(#REF!="", "0",#REF! *#REF!/100)</f>
        <v>#REF!</v>
      </c>
      <c r="BA620" s="4" t="e">
        <f>IF(#REF!="", "0",#REF! *#REF!/100)</f>
        <v>#REF!</v>
      </c>
      <c r="BB620" s="4" t="e">
        <f>IF(#REF!="", "0",#REF! *#REF!/100)</f>
        <v>#REF!</v>
      </c>
    </row>
    <row r="621" spans="16:54" x14ac:dyDescent="0.35">
      <c r="P621" s="14">
        <f>'B. WasteTracking'!G647</f>
        <v>0</v>
      </c>
      <c r="Q621" s="67">
        <f>IF(ISNUMBER('B. WasteTracking'!I647), IF('B. WasteTracking'!$I$38=Calculations!$O$6,'B. WasteTracking'!I647,'B. WasteTracking'!I647*'B. WasteTracking'!$H647/100),0)</f>
        <v>0</v>
      </c>
      <c r="R621" s="67">
        <f>IF(ISNUMBER('B. WasteTracking'!J647), IF('B. WasteTracking'!$J$38=Calculations!$O$6,'B. WasteTracking'!J647,'B. WasteTracking'!J647*'B. WasteTracking'!$H647/100),0)</f>
        <v>0</v>
      </c>
      <c r="S621" s="67">
        <f>IF(ISNUMBER('B. WasteTracking'!K647), 'B. WasteTracking'!K647*'B. WasteTracking'!$H647/100,0)</f>
        <v>0</v>
      </c>
      <c r="T621" s="67">
        <f>IF(ISNUMBER('B. WasteTracking'!H647), 'B. WasteTracking'!H647,0)</f>
        <v>0</v>
      </c>
      <c r="W621" s="9"/>
      <c r="X621" s="9"/>
      <c r="AX621" s="4">
        <v>609</v>
      </c>
      <c r="AY621" s="4" t="e">
        <f>IF(#REF!="", "0",#REF! *#REF!/100)</f>
        <v>#REF!</v>
      </c>
      <c r="AZ621" s="4" t="e">
        <f>IF(#REF!="", "0",#REF! *#REF!/100)</f>
        <v>#REF!</v>
      </c>
      <c r="BA621" s="4" t="e">
        <f>IF(#REF!="", "0",#REF! *#REF!/100)</f>
        <v>#REF!</v>
      </c>
      <c r="BB621" s="4" t="e">
        <f>IF(#REF!="", "0",#REF! *#REF!/100)</f>
        <v>#REF!</v>
      </c>
    </row>
    <row r="622" spans="16:54" x14ac:dyDescent="0.35">
      <c r="P622" s="14">
        <f>'B. WasteTracking'!G648</f>
        <v>0</v>
      </c>
      <c r="Q622" s="67">
        <f>IF(ISNUMBER('B. WasteTracking'!I648), IF('B. WasteTracking'!$I$38=Calculations!$O$6,'B. WasteTracking'!I648,'B. WasteTracking'!I648*'B. WasteTracking'!$H648/100),0)</f>
        <v>0</v>
      </c>
      <c r="R622" s="67">
        <f>IF(ISNUMBER('B. WasteTracking'!J648), IF('B. WasteTracking'!$J$38=Calculations!$O$6,'B. WasteTracking'!J648,'B. WasteTracking'!J648*'B. WasteTracking'!$H648/100),0)</f>
        <v>0</v>
      </c>
      <c r="S622" s="67">
        <f>IF(ISNUMBER('B. WasteTracking'!K648), 'B. WasteTracking'!K648*'B. WasteTracking'!$H648/100,0)</f>
        <v>0</v>
      </c>
      <c r="T622" s="67">
        <f>IF(ISNUMBER('B. WasteTracking'!H648), 'B. WasteTracking'!H648,0)</f>
        <v>0</v>
      </c>
      <c r="W622" s="9"/>
      <c r="X622" s="9"/>
      <c r="AX622" s="4">
        <v>610</v>
      </c>
      <c r="AY622" s="4" t="e">
        <f>IF(#REF!="", "0",#REF! *#REF!/100)</f>
        <v>#REF!</v>
      </c>
      <c r="AZ622" s="4" t="e">
        <f>IF(#REF!="", "0",#REF! *#REF!/100)</f>
        <v>#REF!</v>
      </c>
      <c r="BA622" s="4" t="e">
        <f>IF(#REF!="", "0",#REF! *#REF!/100)</f>
        <v>#REF!</v>
      </c>
      <c r="BB622" s="4" t="e">
        <f>IF(#REF!="", "0",#REF! *#REF!/100)</f>
        <v>#REF!</v>
      </c>
    </row>
    <row r="623" spans="16:54" x14ac:dyDescent="0.35">
      <c r="P623" s="14">
        <f>'B. WasteTracking'!G649</f>
        <v>0</v>
      </c>
      <c r="Q623" s="67">
        <f>IF(ISNUMBER('B. WasteTracking'!I649), IF('B. WasteTracking'!$I$38=Calculations!$O$6,'B. WasteTracking'!I649,'B. WasteTracking'!I649*'B. WasteTracking'!$H649/100),0)</f>
        <v>0</v>
      </c>
      <c r="R623" s="67">
        <f>IF(ISNUMBER('B. WasteTracking'!J649), IF('B. WasteTracking'!$J$38=Calculations!$O$6,'B. WasteTracking'!J649,'B. WasteTracking'!J649*'B. WasteTracking'!$H649/100),0)</f>
        <v>0</v>
      </c>
      <c r="S623" s="67">
        <f>IF(ISNUMBER('B. WasteTracking'!K649), 'B. WasteTracking'!K649*'B. WasteTracking'!$H649/100,0)</f>
        <v>0</v>
      </c>
      <c r="T623" s="67">
        <f>IF(ISNUMBER('B. WasteTracking'!H649), 'B. WasteTracking'!H649,0)</f>
        <v>0</v>
      </c>
      <c r="W623" s="9"/>
      <c r="X623" s="9"/>
      <c r="AX623" s="4">
        <v>611</v>
      </c>
      <c r="AY623" s="4" t="e">
        <f>IF(#REF!="", "0",#REF! *#REF!/100)</f>
        <v>#REF!</v>
      </c>
      <c r="AZ623" s="4" t="e">
        <f>IF(#REF!="", "0",#REF! *#REF!/100)</f>
        <v>#REF!</v>
      </c>
      <c r="BA623" s="4" t="e">
        <f>IF(#REF!="", "0",#REF! *#REF!/100)</f>
        <v>#REF!</v>
      </c>
      <c r="BB623" s="4" t="e">
        <f>IF(#REF!="", "0",#REF! *#REF!/100)</f>
        <v>#REF!</v>
      </c>
    </row>
    <row r="624" spans="16:54" x14ac:dyDescent="0.35">
      <c r="P624" s="14">
        <f>'B. WasteTracking'!G650</f>
        <v>0</v>
      </c>
      <c r="Q624" s="67">
        <f>IF(ISNUMBER('B. WasteTracking'!I650), IF('B. WasteTracking'!$I$38=Calculations!$O$6,'B. WasteTracking'!I650,'B. WasteTracking'!I650*'B. WasteTracking'!$H650/100),0)</f>
        <v>0</v>
      </c>
      <c r="R624" s="67">
        <f>IF(ISNUMBER('B. WasteTracking'!J650), IF('B. WasteTracking'!$J$38=Calculations!$O$6,'B. WasteTracking'!J650,'B. WasteTracking'!J650*'B. WasteTracking'!$H650/100),0)</f>
        <v>0</v>
      </c>
      <c r="S624" s="67">
        <f>IF(ISNUMBER('B. WasteTracking'!K650), 'B. WasteTracking'!K650*'B. WasteTracking'!$H650/100,0)</f>
        <v>0</v>
      </c>
      <c r="T624" s="67">
        <f>IF(ISNUMBER('B. WasteTracking'!H650), 'B. WasteTracking'!H650,0)</f>
        <v>0</v>
      </c>
      <c r="W624" s="9"/>
      <c r="X624" s="9"/>
      <c r="AX624" s="4">
        <v>612</v>
      </c>
      <c r="AY624" s="4" t="e">
        <f>IF(#REF!="", "0",#REF! *#REF!/100)</f>
        <v>#REF!</v>
      </c>
      <c r="AZ624" s="4" t="e">
        <f>IF(#REF!="", "0",#REF! *#REF!/100)</f>
        <v>#REF!</v>
      </c>
      <c r="BA624" s="4" t="e">
        <f>IF(#REF!="", "0",#REF! *#REF!/100)</f>
        <v>#REF!</v>
      </c>
      <c r="BB624" s="4" t="e">
        <f>IF(#REF!="", "0",#REF! *#REF!/100)</f>
        <v>#REF!</v>
      </c>
    </row>
    <row r="625" spans="16:54" x14ac:dyDescent="0.35">
      <c r="P625" s="14">
        <f>'B. WasteTracking'!G651</f>
        <v>0</v>
      </c>
      <c r="Q625" s="67">
        <f>IF(ISNUMBER('B. WasteTracking'!I651), IF('B. WasteTracking'!$I$38=Calculations!$O$6,'B. WasteTracking'!I651,'B. WasteTracking'!I651*'B. WasteTracking'!$H651/100),0)</f>
        <v>0</v>
      </c>
      <c r="R625" s="67">
        <f>IF(ISNUMBER('B. WasteTracking'!J651), IF('B. WasteTracking'!$J$38=Calculations!$O$6,'B. WasteTracking'!J651,'B. WasteTracking'!J651*'B. WasteTracking'!$H651/100),0)</f>
        <v>0</v>
      </c>
      <c r="S625" s="67">
        <f>IF(ISNUMBER('B. WasteTracking'!K651), 'B. WasteTracking'!K651*'B. WasteTracking'!$H651/100,0)</f>
        <v>0</v>
      </c>
      <c r="T625" s="67">
        <f>IF(ISNUMBER('B. WasteTracking'!H651), 'B. WasteTracking'!H651,0)</f>
        <v>0</v>
      </c>
      <c r="W625" s="9"/>
      <c r="X625" s="9"/>
      <c r="AX625" s="4">
        <v>613</v>
      </c>
      <c r="AY625" s="4" t="e">
        <f>IF(#REF!="", "0",#REF! *#REF!/100)</f>
        <v>#REF!</v>
      </c>
      <c r="AZ625" s="4" t="e">
        <f>IF(#REF!="", "0",#REF! *#REF!/100)</f>
        <v>#REF!</v>
      </c>
      <c r="BA625" s="4" t="e">
        <f>IF(#REF!="", "0",#REF! *#REF!/100)</f>
        <v>#REF!</v>
      </c>
      <c r="BB625" s="4" t="e">
        <f>IF(#REF!="", "0",#REF! *#REF!/100)</f>
        <v>#REF!</v>
      </c>
    </row>
    <row r="626" spans="16:54" x14ac:dyDescent="0.35">
      <c r="P626" s="14">
        <f>'B. WasteTracking'!G652</f>
        <v>0</v>
      </c>
      <c r="Q626" s="67">
        <f>IF(ISNUMBER('B. WasteTracking'!I652), IF('B. WasteTracking'!$I$38=Calculations!$O$6,'B. WasteTracking'!I652,'B. WasteTracking'!I652*'B. WasteTracking'!$H652/100),0)</f>
        <v>0</v>
      </c>
      <c r="R626" s="67">
        <f>IF(ISNUMBER('B. WasteTracking'!J652), IF('B. WasteTracking'!$J$38=Calculations!$O$6,'B. WasteTracking'!J652,'B. WasteTracking'!J652*'B. WasteTracking'!$H652/100),0)</f>
        <v>0</v>
      </c>
      <c r="S626" s="67">
        <f>IF(ISNUMBER('B. WasteTracking'!K652), 'B. WasteTracking'!K652*'B. WasteTracking'!$H652/100,0)</f>
        <v>0</v>
      </c>
      <c r="T626" s="67">
        <f>IF(ISNUMBER('B. WasteTracking'!H652), 'B. WasteTracking'!H652,0)</f>
        <v>0</v>
      </c>
      <c r="W626" s="9"/>
      <c r="X626" s="9"/>
      <c r="AX626" s="4">
        <v>614</v>
      </c>
      <c r="AY626" s="4" t="e">
        <f>IF(#REF!="", "0",#REF! *#REF!/100)</f>
        <v>#REF!</v>
      </c>
      <c r="AZ626" s="4" t="e">
        <f>IF(#REF!="", "0",#REF! *#REF!/100)</f>
        <v>#REF!</v>
      </c>
      <c r="BA626" s="4" t="e">
        <f>IF(#REF!="", "0",#REF! *#REF!/100)</f>
        <v>#REF!</v>
      </c>
      <c r="BB626" s="4" t="e">
        <f>IF(#REF!="", "0",#REF! *#REF!/100)</f>
        <v>#REF!</v>
      </c>
    </row>
    <row r="627" spans="16:54" x14ac:dyDescent="0.35">
      <c r="P627" s="14">
        <f>'B. WasteTracking'!G653</f>
        <v>0</v>
      </c>
      <c r="Q627" s="67">
        <f>IF(ISNUMBER('B. WasteTracking'!I653), IF('B. WasteTracking'!$I$38=Calculations!$O$6,'B. WasteTracking'!I653,'B. WasteTracking'!I653*'B. WasteTracking'!$H653/100),0)</f>
        <v>0</v>
      </c>
      <c r="R627" s="67">
        <f>IF(ISNUMBER('B. WasteTracking'!J653), IF('B. WasteTracking'!$J$38=Calculations!$O$6,'B. WasteTracking'!J653,'B. WasteTracking'!J653*'B. WasteTracking'!$H653/100),0)</f>
        <v>0</v>
      </c>
      <c r="S627" s="67">
        <f>IF(ISNUMBER('B. WasteTracking'!K653), 'B. WasteTracking'!K653*'B. WasteTracking'!$H653/100,0)</f>
        <v>0</v>
      </c>
      <c r="T627" s="67">
        <f>IF(ISNUMBER('B. WasteTracking'!H653), 'B. WasteTracking'!H653,0)</f>
        <v>0</v>
      </c>
      <c r="W627" s="9"/>
      <c r="X627" s="9"/>
      <c r="AX627" s="4">
        <v>615</v>
      </c>
      <c r="AY627" s="4" t="e">
        <f>IF(#REF!="", "0",#REF! *#REF!/100)</f>
        <v>#REF!</v>
      </c>
      <c r="AZ627" s="4" t="e">
        <f>IF(#REF!="", "0",#REF! *#REF!/100)</f>
        <v>#REF!</v>
      </c>
      <c r="BA627" s="4" t="e">
        <f>IF(#REF!="", "0",#REF! *#REF!/100)</f>
        <v>#REF!</v>
      </c>
      <c r="BB627" s="4" t="e">
        <f>IF(#REF!="", "0",#REF! *#REF!/100)</f>
        <v>#REF!</v>
      </c>
    </row>
    <row r="628" spans="16:54" x14ac:dyDescent="0.35">
      <c r="P628" s="14">
        <f>'B. WasteTracking'!G654</f>
        <v>0</v>
      </c>
      <c r="Q628" s="67">
        <f>IF(ISNUMBER('B. WasteTracking'!I654), IF('B. WasteTracking'!$I$38=Calculations!$O$6,'B. WasteTracking'!I654,'B. WasteTracking'!I654*'B. WasteTracking'!$H654/100),0)</f>
        <v>0</v>
      </c>
      <c r="R628" s="67">
        <f>IF(ISNUMBER('B. WasteTracking'!J654), IF('B. WasteTracking'!$J$38=Calculations!$O$6,'B. WasteTracking'!J654,'B. WasteTracking'!J654*'B. WasteTracking'!$H654/100),0)</f>
        <v>0</v>
      </c>
      <c r="S628" s="67">
        <f>IF(ISNUMBER('B. WasteTracking'!K654), 'B. WasteTracking'!K654*'B. WasteTracking'!$H654/100,0)</f>
        <v>0</v>
      </c>
      <c r="T628" s="67">
        <f>IF(ISNUMBER('B. WasteTracking'!H654), 'B. WasteTracking'!H654,0)</f>
        <v>0</v>
      </c>
      <c r="W628" s="9"/>
      <c r="X628" s="9"/>
      <c r="AX628" s="4">
        <v>616</v>
      </c>
      <c r="AY628" s="4" t="e">
        <f>IF(#REF!="", "0",#REF! *#REF!/100)</f>
        <v>#REF!</v>
      </c>
      <c r="AZ628" s="4" t="e">
        <f>IF(#REF!="", "0",#REF! *#REF!/100)</f>
        <v>#REF!</v>
      </c>
      <c r="BA628" s="4" t="e">
        <f>IF(#REF!="", "0",#REF! *#REF!/100)</f>
        <v>#REF!</v>
      </c>
      <c r="BB628" s="4" t="e">
        <f>IF(#REF!="", "0",#REF! *#REF!/100)</f>
        <v>#REF!</v>
      </c>
    </row>
    <row r="629" spans="16:54" x14ac:dyDescent="0.35">
      <c r="P629" s="14">
        <f>'B. WasteTracking'!G655</f>
        <v>0</v>
      </c>
      <c r="Q629" s="67">
        <f>IF(ISNUMBER('B. WasteTracking'!I655), IF('B. WasteTracking'!$I$38=Calculations!$O$6,'B. WasteTracking'!I655,'B. WasteTracking'!I655*'B. WasteTracking'!$H655/100),0)</f>
        <v>0</v>
      </c>
      <c r="R629" s="67">
        <f>IF(ISNUMBER('B. WasteTracking'!J655), IF('B. WasteTracking'!$J$38=Calculations!$O$6,'B. WasteTracking'!J655,'B. WasteTracking'!J655*'B. WasteTracking'!$H655/100),0)</f>
        <v>0</v>
      </c>
      <c r="S629" s="67">
        <f>IF(ISNUMBER('B. WasteTracking'!K655), 'B. WasteTracking'!K655*'B. WasteTracking'!$H655/100,0)</f>
        <v>0</v>
      </c>
      <c r="T629" s="67">
        <f>IF(ISNUMBER('B. WasteTracking'!H655), 'B. WasteTracking'!H655,0)</f>
        <v>0</v>
      </c>
      <c r="W629" s="9"/>
      <c r="X629" s="9"/>
      <c r="AX629" s="4">
        <v>617</v>
      </c>
      <c r="AY629" s="4" t="e">
        <f>IF(#REF!="", "0",#REF! *#REF!/100)</f>
        <v>#REF!</v>
      </c>
      <c r="AZ629" s="4" t="e">
        <f>IF(#REF!="", "0",#REF! *#REF!/100)</f>
        <v>#REF!</v>
      </c>
      <c r="BA629" s="4" t="e">
        <f>IF(#REF!="", "0",#REF! *#REF!/100)</f>
        <v>#REF!</v>
      </c>
      <c r="BB629" s="4" t="e">
        <f>IF(#REF!="", "0",#REF! *#REF!/100)</f>
        <v>#REF!</v>
      </c>
    </row>
    <row r="630" spans="16:54" x14ac:dyDescent="0.35">
      <c r="P630" s="14">
        <f>'B. WasteTracking'!G656</f>
        <v>0</v>
      </c>
      <c r="Q630" s="67">
        <f>IF(ISNUMBER('B. WasteTracking'!I656), IF('B. WasteTracking'!$I$38=Calculations!$O$6,'B. WasteTracking'!I656,'B. WasteTracking'!I656*'B. WasteTracking'!$H656/100),0)</f>
        <v>0</v>
      </c>
      <c r="R630" s="67">
        <f>IF(ISNUMBER('B. WasteTracking'!J656), IF('B. WasteTracking'!$J$38=Calculations!$O$6,'B. WasteTracking'!J656,'B. WasteTracking'!J656*'B. WasteTracking'!$H656/100),0)</f>
        <v>0</v>
      </c>
      <c r="S630" s="67">
        <f>IF(ISNUMBER('B. WasteTracking'!K656), 'B. WasteTracking'!K656*'B. WasteTracking'!$H656/100,0)</f>
        <v>0</v>
      </c>
      <c r="T630" s="67">
        <f>IF(ISNUMBER('B. WasteTracking'!H656), 'B. WasteTracking'!H656,0)</f>
        <v>0</v>
      </c>
      <c r="W630" s="9"/>
      <c r="X630" s="9"/>
      <c r="AX630" s="4">
        <v>618</v>
      </c>
      <c r="AY630" s="4" t="e">
        <f>IF(#REF!="", "0",#REF! *#REF!/100)</f>
        <v>#REF!</v>
      </c>
      <c r="AZ630" s="4" t="e">
        <f>IF(#REF!="", "0",#REF! *#REF!/100)</f>
        <v>#REF!</v>
      </c>
      <c r="BA630" s="4" t="e">
        <f>IF(#REF!="", "0",#REF! *#REF!/100)</f>
        <v>#REF!</v>
      </c>
      <c r="BB630" s="4" t="e">
        <f>IF(#REF!="", "0",#REF! *#REF!/100)</f>
        <v>#REF!</v>
      </c>
    </row>
    <row r="631" spans="16:54" x14ac:dyDescent="0.35">
      <c r="P631" s="14">
        <f>'B. WasteTracking'!G657</f>
        <v>0</v>
      </c>
      <c r="Q631" s="67">
        <f>IF(ISNUMBER('B. WasteTracking'!I657), IF('B. WasteTracking'!$I$38=Calculations!$O$6,'B. WasteTracking'!I657,'B. WasteTracking'!I657*'B. WasteTracking'!$H657/100),0)</f>
        <v>0</v>
      </c>
      <c r="R631" s="67">
        <f>IF(ISNUMBER('B. WasteTracking'!J657), IF('B. WasteTracking'!$J$38=Calculations!$O$6,'B. WasteTracking'!J657,'B. WasteTracking'!J657*'B. WasteTracking'!$H657/100),0)</f>
        <v>0</v>
      </c>
      <c r="S631" s="67">
        <f>IF(ISNUMBER('B. WasteTracking'!K657), 'B. WasteTracking'!K657*'B. WasteTracking'!$H657/100,0)</f>
        <v>0</v>
      </c>
      <c r="T631" s="67">
        <f>IF(ISNUMBER('B. WasteTracking'!H657), 'B. WasteTracking'!H657,0)</f>
        <v>0</v>
      </c>
      <c r="W631" s="9"/>
      <c r="X631" s="9"/>
      <c r="AX631" s="4">
        <v>619</v>
      </c>
      <c r="AY631" s="4" t="e">
        <f>IF(#REF!="", "0",#REF! *#REF!/100)</f>
        <v>#REF!</v>
      </c>
      <c r="AZ631" s="4" t="e">
        <f>IF(#REF!="", "0",#REF! *#REF!/100)</f>
        <v>#REF!</v>
      </c>
      <c r="BA631" s="4" t="e">
        <f>IF(#REF!="", "0",#REF! *#REF!/100)</f>
        <v>#REF!</v>
      </c>
      <c r="BB631" s="4" t="e">
        <f>IF(#REF!="", "0",#REF! *#REF!/100)</f>
        <v>#REF!</v>
      </c>
    </row>
    <row r="632" spans="16:54" x14ac:dyDescent="0.35">
      <c r="P632" s="14">
        <f>'B. WasteTracking'!G658</f>
        <v>0</v>
      </c>
      <c r="Q632" s="67">
        <f>IF(ISNUMBER('B. WasteTracking'!I658), IF('B. WasteTracking'!$I$38=Calculations!$O$6,'B. WasteTracking'!I658,'B. WasteTracking'!I658*'B. WasteTracking'!$H658/100),0)</f>
        <v>0</v>
      </c>
      <c r="R632" s="67">
        <f>IF(ISNUMBER('B. WasteTracking'!J658), IF('B. WasteTracking'!$J$38=Calculations!$O$6,'B. WasteTracking'!J658,'B. WasteTracking'!J658*'B. WasteTracking'!$H658/100),0)</f>
        <v>0</v>
      </c>
      <c r="S632" s="67">
        <f>IF(ISNUMBER('B. WasteTracking'!K658), 'B. WasteTracking'!K658*'B. WasteTracking'!$H658/100,0)</f>
        <v>0</v>
      </c>
      <c r="T632" s="67">
        <f>IF(ISNUMBER('B. WasteTracking'!H658), 'B. WasteTracking'!H658,0)</f>
        <v>0</v>
      </c>
      <c r="W632" s="9"/>
      <c r="X632" s="9"/>
      <c r="AX632" s="4">
        <v>620</v>
      </c>
      <c r="AY632" s="4" t="e">
        <f>IF(#REF!="", "0",#REF! *#REF!/100)</f>
        <v>#REF!</v>
      </c>
      <c r="AZ632" s="4" t="e">
        <f>IF(#REF!="", "0",#REF! *#REF!/100)</f>
        <v>#REF!</v>
      </c>
      <c r="BA632" s="4" t="e">
        <f>IF(#REF!="", "0",#REF! *#REF!/100)</f>
        <v>#REF!</v>
      </c>
      <c r="BB632" s="4" t="e">
        <f>IF(#REF!="", "0",#REF! *#REF!/100)</f>
        <v>#REF!</v>
      </c>
    </row>
    <row r="633" spans="16:54" x14ac:dyDescent="0.35">
      <c r="P633" s="14">
        <f>'B. WasteTracking'!G659</f>
        <v>0</v>
      </c>
      <c r="Q633" s="67">
        <f>IF(ISNUMBER('B. WasteTracking'!I659), IF('B. WasteTracking'!$I$38=Calculations!$O$6,'B. WasteTracking'!I659,'B. WasteTracking'!I659*'B. WasteTracking'!$H659/100),0)</f>
        <v>0</v>
      </c>
      <c r="R633" s="67">
        <f>IF(ISNUMBER('B. WasteTracking'!J659), IF('B. WasteTracking'!$J$38=Calculations!$O$6,'B. WasteTracking'!J659,'B. WasteTracking'!J659*'B. WasteTracking'!$H659/100),0)</f>
        <v>0</v>
      </c>
      <c r="S633" s="67">
        <f>IF(ISNUMBER('B. WasteTracking'!K659), 'B. WasteTracking'!K659*'B. WasteTracking'!$H659/100,0)</f>
        <v>0</v>
      </c>
      <c r="T633" s="67">
        <f>IF(ISNUMBER('B. WasteTracking'!H659), 'B. WasteTracking'!H659,0)</f>
        <v>0</v>
      </c>
      <c r="W633" s="9"/>
      <c r="X633" s="9"/>
      <c r="AX633" s="4">
        <v>621</v>
      </c>
      <c r="AY633" s="4" t="e">
        <f>IF(#REF!="", "0",#REF! *#REF!/100)</f>
        <v>#REF!</v>
      </c>
      <c r="AZ633" s="4" t="e">
        <f>IF(#REF!="", "0",#REF! *#REF!/100)</f>
        <v>#REF!</v>
      </c>
      <c r="BA633" s="4" t="e">
        <f>IF(#REF!="", "0",#REF! *#REF!/100)</f>
        <v>#REF!</v>
      </c>
      <c r="BB633" s="4" t="e">
        <f>IF(#REF!="", "0",#REF! *#REF!/100)</f>
        <v>#REF!</v>
      </c>
    </row>
    <row r="634" spans="16:54" x14ac:dyDescent="0.35">
      <c r="P634" s="14">
        <f>'B. WasteTracking'!G660</f>
        <v>0</v>
      </c>
      <c r="Q634" s="67">
        <f>IF(ISNUMBER('B. WasteTracking'!I660), IF('B. WasteTracking'!$I$38=Calculations!$O$6,'B. WasteTracking'!I660,'B. WasteTracking'!I660*'B. WasteTracking'!$H660/100),0)</f>
        <v>0</v>
      </c>
      <c r="R634" s="67">
        <f>IF(ISNUMBER('B. WasteTracking'!J660), IF('B. WasteTracking'!$J$38=Calculations!$O$6,'B. WasteTracking'!J660,'B. WasteTracking'!J660*'B. WasteTracking'!$H660/100),0)</f>
        <v>0</v>
      </c>
      <c r="S634" s="67">
        <f>IF(ISNUMBER('B. WasteTracking'!K660), 'B. WasteTracking'!K660*'B. WasteTracking'!$H660/100,0)</f>
        <v>0</v>
      </c>
      <c r="T634" s="67">
        <f>IF(ISNUMBER('B. WasteTracking'!H660), 'B. WasteTracking'!H660,0)</f>
        <v>0</v>
      </c>
      <c r="W634" s="9"/>
      <c r="X634" s="9"/>
      <c r="AX634" s="4">
        <v>622</v>
      </c>
      <c r="AY634" s="4" t="e">
        <f>IF(#REF!="", "0",#REF! *#REF!/100)</f>
        <v>#REF!</v>
      </c>
      <c r="AZ634" s="4" t="e">
        <f>IF(#REF!="", "0",#REF! *#REF!/100)</f>
        <v>#REF!</v>
      </c>
      <c r="BA634" s="4" t="e">
        <f>IF(#REF!="", "0",#REF! *#REF!/100)</f>
        <v>#REF!</v>
      </c>
      <c r="BB634" s="4" t="e">
        <f>IF(#REF!="", "0",#REF! *#REF!/100)</f>
        <v>#REF!</v>
      </c>
    </row>
    <row r="635" spans="16:54" x14ac:dyDescent="0.35">
      <c r="P635" s="14">
        <f>'B. WasteTracking'!G661</f>
        <v>0</v>
      </c>
      <c r="Q635" s="67">
        <f>IF(ISNUMBER('B. WasteTracking'!I661), IF('B. WasteTracking'!$I$38=Calculations!$O$6,'B. WasteTracking'!I661,'B. WasteTracking'!I661*'B. WasteTracking'!$H661/100),0)</f>
        <v>0</v>
      </c>
      <c r="R635" s="67">
        <f>IF(ISNUMBER('B. WasteTracking'!J661), IF('B. WasteTracking'!$J$38=Calculations!$O$6,'B. WasteTracking'!J661,'B. WasteTracking'!J661*'B. WasteTracking'!$H661/100),0)</f>
        <v>0</v>
      </c>
      <c r="S635" s="67">
        <f>IF(ISNUMBER('B. WasteTracking'!K661), 'B. WasteTracking'!K661*'B. WasteTracking'!$H661/100,0)</f>
        <v>0</v>
      </c>
      <c r="T635" s="67">
        <f>IF(ISNUMBER('B. WasteTracking'!H661), 'B. WasteTracking'!H661,0)</f>
        <v>0</v>
      </c>
      <c r="W635" s="9"/>
      <c r="X635" s="9"/>
      <c r="AX635" s="4">
        <v>623</v>
      </c>
      <c r="AY635" s="4" t="e">
        <f>IF(#REF!="", "0",#REF! *#REF!/100)</f>
        <v>#REF!</v>
      </c>
      <c r="AZ635" s="4" t="e">
        <f>IF(#REF!="", "0",#REF! *#REF!/100)</f>
        <v>#REF!</v>
      </c>
      <c r="BA635" s="4" t="e">
        <f>IF(#REF!="", "0",#REF! *#REF!/100)</f>
        <v>#REF!</v>
      </c>
      <c r="BB635" s="4" t="e">
        <f>IF(#REF!="", "0",#REF! *#REF!/100)</f>
        <v>#REF!</v>
      </c>
    </row>
    <row r="636" spans="16:54" x14ac:dyDescent="0.35">
      <c r="P636" s="14">
        <f>'B. WasteTracking'!G662</f>
        <v>0</v>
      </c>
      <c r="Q636" s="67">
        <f>IF(ISNUMBER('B. WasteTracking'!I662), IF('B. WasteTracking'!$I$38=Calculations!$O$6,'B. WasteTracking'!I662,'B. WasteTracking'!I662*'B. WasteTracking'!$H662/100),0)</f>
        <v>0</v>
      </c>
      <c r="R636" s="67">
        <f>IF(ISNUMBER('B. WasteTracking'!J662), IF('B. WasteTracking'!$J$38=Calculations!$O$6,'B. WasteTracking'!J662,'B. WasteTracking'!J662*'B. WasteTracking'!$H662/100),0)</f>
        <v>0</v>
      </c>
      <c r="S636" s="67">
        <f>IF(ISNUMBER('B. WasteTracking'!K662), 'B. WasteTracking'!K662*'B. WasteTracking'!$H662/100,0)</f>
        <v>0</v>
      </c>
      <c r="T636" s="67">
        <f>IF(ISNUMBER('B. WasteTracking'!H662), 'B. WasteTracking'!H662,0)</f>
        <v>0</v>
      </c>
      <c r="W636" s="9"/>
      <c r="X636" s="9"/>
      <c r="AX636" s="4">
        <v>624</v>
      </c>
      <c r="AY636" s="4" t="e">
        <f>IF(#REF!="", "0",#REF! *#REF!/100)</f>
        <v>#REF!</v>
      </c>
      <c r="AZ636" s="4" t="e">
        <f>IF(#REF!="", "0",#REF! *#REF!/100)</f>
        <v>#REF!</v>
      </c>
      <c r="BA636" s="4" t="e">
        <f>IF(#REF!="", "0",#REF! *#REF!/100)</f>
        <v>#REF!</v>
      </c>
      <c r="BB636" s="4" t="e">
        <f>IF(#REF!="", "0",#REF! *#REF!/100)</f>
        <v>#REF!</v>
      </c>
    </row>
    <row r="637" spans="16:54" x14ac:dyDescent="0.35">
      <c r="P637" s="14" t="str">
        <f>'B. WasteTracking'!G663</f>
        <v>Type of  Materials</v>
      </c>
      <c r="Q637" s="67">
        <f>IF(ISNUMBER('B. WasteTracking'!I663), IF('B. WasteTracking'!$I$38=Calculations!$O$6,'B. WasteTracking'!I663,'B. WasteTracking'!I663*'B. WasteTracking'!$H663/100),0)</f>
        <v>0</v>
      </c>
      <c r="R637" s="67">
        <f>IF(ISNUMBER('B. WasteTracking'!J663), IF('B. WasteTracking'!$J$38=Calculations!$O$6,'B. WasteTracking'!J663,'B. WasteTracking'!J663*'B. WasteTracking'!$H663/100),0)</f>
        <v>0</v>
      </c>
      <c r="S637" s="67">
        <f>IF(ISNUMBER('B. WasteTracking'!K663), 'B. WasteTracking'!K663*'B. WasteTracking'!$H663/100,0)</f>
        <v>0</v>
      </c>
      <c r="T637" s="67">
        <f>IF(ISNUMBER('B. WasteTracking'!H663), 'B. WasteTracking'!H663,0)</f>
        <v>0</v>
      </c>
      <c r="W637" s="9"/>
      <c r="X637" s="9"/>
      <c r="AX637" s="4">
        <v>625</v>
      </c>
      <c r="AY637" s="4" t="e">
        <f>IF(#REF!="", "0",#REF! *#REF!/100)</f>
        <v>#REF!</v>
      </c>
      <c r="AZ637" s="4" t="e">
        <f>IF(#REF!="", "0",#REF! *#REF!/100)</f>
        <v>#REF!</v>
      </c>
      <c r="BA637" s="4" t="e">
        <f>IF(#REF!="", "0",#REF! *#REF!/100)</f>
        <v>#REF!</v>
      </c>
      <c r="BB637" s="4" t="e">
        <f>IF(#REF!="", "0",#REF! *#REF!/100)</f>
        <v>#REF!</v>
      </c>
    </row>
    <row r="638" spans="16:54" x14ac:dyDescent="0.35">
      <c r="P638" s="14">
        <f>'B. WasteTracking'!G664</f>
        <v>0</v>
      </c>
      <c r="Q638" s="67">
        <f>IF(ISNUMBER('B. WasteTracking'!I664), IF('B. WasteTracking'!$I$38=Calculations!$O$6,'B. WasteTracking'!I664,'B. WasteTracking'!I664*'B. WasteTracking'!$H664/100),0)</f>
        <v>0</v>
      </c>
      <c r="R638" s="67">
        <f>IF(ISNUMBER('B. WasteTracking'!J664), IF('B. WasteTracking'!$J$38=Calculations!$O$6,'B. WasteTracking'!J664,'B. WasteTracking'!J664*'B. WasteTracking'!$H664/100),0)</f>
        <v>0</v>
      </c>
      <c r="S638" s="67">
        <f>IF(ISNUMBER('B. WasteTracking'!K664), 'B. WasteTracking'!K664*'B. WasteTracking'!$H664/100,0)</f>
        <v>0</v>
      </c>
      <c r="T638" s="67">
        <f>IF(ISNUMBER('B. WasteTracking'!H664), 'B. WasteTracking'!H664,0)</f>
        <v>0</v>
      </c>
      <c r="W638" s="9"/>
      <c r="X638" s="9"/>
      <c r="AX638" s="4">
        <v>626</v>
      </c>
      <c r="AY638" s="4" t="e">
        <f>IF(#REF!="", "0",#REF! *#REF!/100)</f>
        <v>#REF!</v>
      </c>
      <c r="AZ638" s="4" t="e">
        <f>IF(#REF!="", "0",#REF! *#REF!/100)</f>
        <v>#REF!</v>
      </c>
      <c r="BA638" s="4" t="e">
        <f>IF(#REF!="", "0",#REF! *#REF!/100)</f>
        <v>#REF!</v>
      </c>
      <c r="BB638" s="4" t="e">
        <f>IF(#REF!="", "0",#REF! *#REF!/100)</f>
        <v>#REF!</v>
      </c>
    </row>
    <row r="639" spans="16:54" x14ac:dyDescent="0.35">
      <c r="P639" s="14" t="str">
        <f>'B. WasteTracking'!G665</f>
        <v>(Select from drop down list)</v>
      </c>
      <c r="Q639" s="67">
        <f>IF(ISNUMBER('B. WasteTracking'!I665), IF('B. WasteTracking'!$I$38=Calculations!$O$6,'B. WasteTracking'!I665,'B. WasteTracking'!I665*'B. WasteTracking'!$H665/100),0)</f>
        <v>0</v>
      </c>
      <c r="R639" s="67">
        <f>IF(ISNUMBER('B. WasteTracking'!J665), IF('B. WasteTracking'!$J$38=Calculations!$O$6,'B. WasteTracking'!J665,'B. WasteTracking'!J665*'B. WasteTracking'!$H665/100),0)</f>
        <v>0</v>
      </c>
      <c r="S639" s="67">
        <f>IF(ISNUMBER('B. WasteTracking'!K665), 'B. WasteTracking'!K665*'B. WasteTracking'!$H665/100,0)</f>
        <v>0</v>
      </c>
      <c r="T639" s="67">
        <f>IF(ISNUMBER('B. WasteTracking'!H665), 'B. WasteTracking'!H665,0)</f>
        <v>0</v>
      </c>
      <c r="W639" s="9"/>
      <c r="X639" s="9"/>
      <c r="AX639" s="4">
        <v>627</v>
      </c>
      <c r="AY639" s="4" t="e">
        <f>IF(#REF!="", "0",#REF! *#REF!/100)</f>
        <v>#REF!</v>
      </c>
      <c r="AZ639" s="4" t="e">
        <f>IF(#REF!="", "0",#REF! *#REF!/100)</f>
        <v>#REF!</v>
      </c>
      <c r="BA639" s="4" t="e">
        <f>IF(#REF!="", "0",#REF! *#REF!/100)</f>
        <v>#REF!</v>
      </c>
      <c r="BB639" s="4" t="e">
        <f>IF(#REF!="", "0",#REF! *#REF!/100)</f>
        <v>#REF!</v>
      </c>
    </row>
    <row r="640" spans="16:54" x14ac:dyDescent="0.35">
      <c r="P640" s="14">
        <f>'B. WasteTracking'!G666</f>
        <v>0</v>
      </c>
      <c r="Q640" s="67">
        <f>IF(ISNUMBER('B. WasteTracking'!I666), IF('B. WasteTracking'!$I$38=Calculations!$O$6,'B. WasteTracking'!I666,'B. WasteTracking'!I666*'B. WasteTracking'!$H666/100),0)</f>
        <v>0</v>
      </c>
      <c r="R640" s="67">
        <f>IF(ISNUMBER('B. WasteTracking'!J666), IF('B. WasteTracking'!$J$38=Calculations!$O$6,'B. WasteTracking'!J666,'B. WasteTracking'!J666*'B. WasteTracking'!$H666/100),0)</f>
        <v>0</v>
      </c>
      <c r="S640" s="67">
        <f>IF(ISNUMBER('B. WasteTracking'!K666), 'B. WasteTracking'!K666*'B. WasteTracking'!$H666/100,0)</f>
        <v>0</v>
      </c>
      <c r="T640" s="67">
        <f>IF(ISNUMBER('B. WasteTracking'!H666), 'B. WasteTracking'!H666,0)</f>
        <v>0</v>
      </c>
      <c r="W640" s="9"/>
      <c r="X640" s="9"/>
      <c r="AX640" s="4">
        <v>628</v>
      </c>
      <c r="AY640" s="4" t="e">
        <f>IF(#REF!="", "0",#REF! *#REF!/100)</f>
        <v>#REF!</v>
      </c>
      <c r="AZ640" s="4" t="e">
        <f>IF(#REF!="", "0",#REF! *#REF!/100)</f>
        <v>#REF!</v>
      </c>
      <c r="BA640" s="4" t="e">
        <f>IF(#REF!="", "0",#REF! *#REF!/100)</f>
        <v>#REF!</v>
      </c>
      <c r="BB640" s="4" t="e">
        <f>IF(#REF!="", "0",#REF! *#REF!/100)</f>
        <v>#REF!</v>
      </c>
    </row>
    <row r="641" spans="16:54" x14ac:dyDescent="0.35">
      <c r="P641" s="14">
        <f>'B. WasteTracking'!G667</f>
        <v>0</v>
      </c>
      <c r="Q641" s="67">
        <f>IF(ISNUMBER('B. WasteTracking'!I667), IF('B. WasteTracking'!$I$38=Calculations!$O$6,'B. WasteTracking'!I667,'B. WasteTracking'!I667*'B. WasteTracking'!$H667/100),0)</f>
        <v>0</v>
      </c>
      <c r="R641" s="67">
        <f>IF(ISNUMBER('B. WasteTracking'!J667), IF('B. WasteTracking'!$J$38=Calculations!$O$6,'B. WasteTracking'!J667,'B. WasteTracking'!J667*'B. WasteTracking'!$H667/100),0)</f>
        <v>0</v>
      </c>
      <c r="S641" s="67">
        <f>IF(ISNUMBER('B. WasteTracking'!K667), 'B. WasteTracking'!K667*'B. WasteTracking'!$H667/100,0)</f>
        <v>0</v>
      </c>
      <c r="T641" s="67">
        <f>IF(ISNUMBER('B. WasteTracking'!H667), 'B. WasteTracking'!H667,0)</f>
        <v>0</v>
      </c>
      <c r="W641" s="9"/>
      <c r="X641" s="9"/>
      <c r="AX641" s="4">
        <v>629</v>
      </c>
      <c r="AY641" s="4" t="e">
        <f>IF(#REF!="", "0",#REF! *#REF!/100)</f>
        <v>#REF!</v>
      </c>
      <c r="AZ641" s="4" t="e">
        <f>IF(#REF!="", "0",#REF! *#REF!/100)</f>
        <v>#REF!</v>
      </c>
      <c r="BA641" s="4" t="e">
        <f>IF(#REF!="", "0",#REF! *#REF!/100)</f>
        <v>#REF!</v>
      </c>
      <c r="BB641" s="4" t="e">
        <f>IF(#REF!="", "0",#REF! *#REF!/100)</f>
        <v>#REF!</v>
      </c>
    </row>
    <row r="642" spans="16:54" x14ac:dyDescent="0.35">
      <c r="P642" s="14">
        <f>'B. WasteTracking'!G668</f>
        <v>0</v>
      </c>
      <c r="Q642" s="67">
        <f>IF(ISNUMBER('B. WasteTracking'!I668), IF('B. WasteTracking'!$I$38=Calculations!$O$6,'B. WasteTracking'!I668,'B. WasteTracking'!I668*'B. WasteTracking'!$H668/100),0)</f>
        <v>0</v>
      </c>
      <c r="R642" s="67">
        <f>IF(ISNUMBER('B. WasteTracking'!J668), IF('B. WasteTracking'!$J$38=Calculations!$O$6,'B. WasteTracking'!J668,'B. WasteTracking'!J668*'B. WasteTracking'!$H668/100),0)</f>
        <v>0</v>
      </c>
      <c r="S642" s="67">
        <f>IF(ISNUMBER('B. WasteTracking'!K668), 'B. WasteTracking'!K668*'B. WasteTracking'!$H668/100,0)</f>
        <v>0</v>
      </c>
      <c r="T642" s="67">
        <f>IF(ISNUMBER('B. WasteTracking'!H668), 'B. WasteTracking'!H668,0)</f>
        <v>0</v>
      </c>
      <c r="W642" s="9"/>
      <c r="X642" s="9"/>
      <c r="AX642" s="4">
        <v>630</v>
      </c>
      <c r="AY642" s="4" t="e">
        <f>IF(#REF!="", "0",#REF! *#REF!/100)</f>
        <v>#REF!</v>
      </c>
      <c r="AZ642" s="4" t="e">
        <f>IF(#REF!="", "0",#REF! *#REF!/100)</f>
        <v>#REF!</v>
      </c>
      <c r="BA642" s="4" t="e">
        <f>IF(#REF!="", "0",#REF! *#REF!/100)</f>
        <v>#REF!</v>
      </c>
      <c r="BB642" s="4" t="e">
        <f>IF(#REF!="", "0",#REF! *#REF!/100)</f>
        <v>#REF!</v>
      </c>
    </row>
    <row r="643" spans="16:54" x14ac:dyDescent="0.35">
      <c r="P643" s="14">
        <f>'B. WasteTracking'!G669</f>
        <v>0</v>
      </c>
      <c r="Q643" s="67">
        <f>IF(ISNUMBER('B. WasteTracking'!I669), IF('B. WasteTracking'!$I$38=Calculations!$O$6,'B. WasteTracking'!I669,'B. WasteTracking'!I669*'B. WasteTracking'!$H669/100),0)</f>
        <v>0</v>
      </c>
      <c r="R643" s="67">
        <f>IF(ISNUMBER('B. WasteTracking'!J669), IF('B. WasteTracking'!$J$38=Calculations!$O$6,'B. WasteTracking'!J669,'B. WasteTracking'!J669*'B. WasteTracking'!$H669/100),0)</f>
        <v>0</v>
      </c>
      <c r="S643" s="67">
        <f>IF(ISNUMBER('B. WasteTracking'!K669), 'B. WasteTracking'!K669*'B. WasteTracking'!$H669/100,0)</f>
        <v>0</v>
      </c>
      <c r="T643" s="67">
        <f>IF(ISNUMBER('B. WasteTracking'!H669), 'B. WasteTracking'!H669,0)</f>
        <v>0</v>
      </c>
      <c r="W643" s="9"/>
      <c r="X643" s="9"/>
      <c r="AX643" s="4">
        <v>631</v>
      </c>
      <c r="AY643" s="4" t="e">
        <f>IF(#REF!="", "0",#REF! *#REF!/100)</f>
        <v>#REF!</v>
      </c>
      <c r="AZ643" s="4" t="e">
        <f>IF(#REF!="", "0",#REF! *#REF!/100)</f>
        <v>#REF!</v>
      </c>
      <c r="BA643" s="4" t="e">
        <f>IF(#REF!="", "0",#REF! *#REF!/100)</f>
        <v>#REF!</v>
      </c>
      <c r="BB643" s="4" t="e">
        <f>IF(#REF!="", "0",#REF! *#REF!/100)</f>
        <v>#REF!</v>
      </c>
    </row>
    <row r="644" spans="16:54" x14ac:dyDescent="0.35">
      <c r="P644" s="14">
        <f>'B. WasteTracking'!G670</f>
        <v>0</v>
      </c>
      <c r="Q644" s="67">
        <f>IF(ISNUMBER('B. WasteTracking'!I670), IF('B. WasteTracking'!$I$38=Calculations!$O$6,'B. WasteTracking'!I670,'B. WasteTracking'!I670*'B. WasteTracking'!$H670/100),0)</f>
        <v>0</v>
      </c>
      <c r="R644" s="67">
        <f>IF(ISNUMBER('B. WasteTracking'!J670), IF('B. WasteTracking'!$J$38=Calculations!$O$6,'B. WasteTracking'!J670,'B. WasteTracking'!J670*'B. WasteTracking'!$H670/100),0)</f>
        <v>0</v>
      </c>
      <c r="S644" s="67">
        <f>IF(ISNUMBER('B. WasteTracking'!K670), 'B. WasteTracking'!K670*'B. WasteTracking'!$H670/100,0)</f>
        <v>0</v>
      </c>
      <c r="T644" s="67">
        <f>IF(ISNUMBER('B. WasteTracking'!H670), 'B. WasteTracking'!H670,0)</f>
        <v>0</v>
      </c>
      <c r="W644" s="9"/>
      <c r="X644" s="9"/>
      <c r="AX644" s="4">
        <v>632</v>
      </c>
      <c r="AY644" s="4" t="e">
        <f>IF(#REF!="", "0",#REF! *#REF!/100)</f>
        <v>#REF!</v>
      </c>
      <c r="AZ644" s="4" t="e">
        <f>IF(#REF!="", "0",#REF! *#REF!/100)</f>
        <v>#REF!</v>
      </c>
      <c r="BA644" s="4" t="e">
        <f>IF(#REF!="", "0",#REF! *#REF!/100)</f>
        <v>#REF!</v>
      </c>
      <c r="BB644" s="4" t="e">
        <f>IF(#REF!="", "0",#REF! *#REF!/100)</f>
        <v>#REF!</v>
      </c>
    </row>
    <row r="645" spans="16:54" x14ac:dyDescent="0.35">
      <c r="P645" s="14">
        <f>'B. WasteTracking'!G671</f>
        <v>0</v>
      </c>
      <c r="Q645" s="67">
        <f>IF(ISNUMBER('B. WasteTracking'!I671), IF('B. WasteTracking'!$I$38=Calculations!$O$6,'B. WasteTracking'!I671,'B. WasteTracking'!I671*'B. WasteTracking'!$H671/100),0)</f>
        <v>0</v>
      </c>
      <c r="R645" s="67">
        <f>IF(ISNUMBER('B. WasteTracking'!J671), IF('B. WasteTracking'!$J$38=Calculations!$O$6,'B. WasteTracking'!J671,'B. WasteTracking'!J671*'B. WasteTracking'!$H671/100),0)</f>
        <v>0</v>
      </c>
      <c r="S645" s="67">
        <f>IF(ISNUMBER('B. WasteTracking'!K671), 'B. WasteTracking'!K671*'B. WasteTracking'!$H671/100,0)</f>
        <v>0</v>
      </c>
      <c r="T645" s="67">
        <f>IF(ISNUMBER('B. WasteTracking'!H671), 'B. WasteTracking'!H671,0)</f>
        <v>0</v>
      </c>
      <c r="W645" s="9"/>
      <c r="X645" s="9"/>
      <c r="AX645" s="4">
        <v>633</v>
      </c>
      <c r="AY645" s="4" t="e">
        <f>IF(#REF!="", "0",#REF! *#REF!/100)</f>
        <v>#REF!</v>
      </c>
      <c r="AZ645" s="4" t="e">
        <f>IF(#REF!="", "0",#REF! *#REF!/100)</f>
        <v>#REF!</v>
      </c>
      <c r="BA645" s="4" t="e">
        <f>IF(#REF!="", "0",#REF! *#REF!/100)</f>
        <v>#REF!</v>
      </c>
      <c r="BB645" s="4" t="e">
        <f>IF(#REF!="", "0",#REF! *#REF!/100)</f>
        <v>#REF!</v>
      </c>
    </row>
    <row r="646" spans="16:54" x14ac:dyDescent="0.35">
      <c r="P646" s="14">
        <f>'B. WasteTracking'!G672</f>
        <v>0</v>
      </c>
      <c r="Q646" s="67">
        <f>IF(ISNUMBER('B. WasteTracking'!I672), IF('B. WasteTracking'!$I$38=Calculations!$O$6,'B. WasteTracking'!I672,'B. WasteTracking'!I672*'B. WasteTracking'!$H672/100),0)</f>
        <v>0</v>
      </c>
      <c r="R646" s="67">
        <f>IF(ISNUMBER('B. WasteTracking'!J672), IF('B. WasteTracking'!$J$38=Calculations!$O$6,'B. WasteTracking'!J672,'B. WasteTracking'!J672*'B. WasteTracking'!$H672/100),0)</f>
        <v>0</v>
      </c>
      <c r="S646" s="67">
        <f>IF(ISNUMBER('B. WasteTracking'!K672), 'B. WasteTracking'!K672*'B. WasteTracking'!$H672/100,0)</f>
        <v>0</v>
      </c>
      <c r="T646" s="67">
        <f>IF(ISNUMBER('B. WasteTracking'!H672), 'B. WasteTracking'!H672,0)</f>
        <v>0</v>
      </c>
      <c r="W646" s="9"/>
      <c r="X646" s="9"/>
      <c r="AX646" s="4">
        <v>634</v>
      </c>
      <c r="AY646" s="4" t="e">
        <f>IF(#REF!="", "0",#REF! *#REF!/100)</f>
        <v>#REF!</v>
      </c>
      <c r="AZ646" s="4" t="e">
        <f>IF(#REF!="", "0",#REF! *#REF!/100)</f>
        <v>#REF!</v>
      </c>
      <c r="BA646" s="4" t="e">
        <f>IF(#REF!="", "0",#REF! *#REF!/100)</f>
        <v>#REF!</v>
      </c>
      <c r="BB646" s="4" t="e">
        <f>IF(#REF!="", "0",#REF! *#REF!/100)</f>
        <v>#REF!</v>
      </c>
    </row>
    <row r="647" spans="16:54" x14ac:dyDescent="0.35">
      <c r="P647" s="14">
        <f>'B. WasteTracking'!G673</f>
        <v>0</v>
      </c>
      <c r="Q647" s="67">
        <f>IF(ISNUMBER('B. WasteTracking'!I673), IF('B. WasteTracking'!$I$38=Calculations!$O$6,'B. WasteTracking'!I673,'B. WasteTracking'!I673*'B. WasteTracking'!$H673/100),0)</f>
        <v>0</v>
      </c>
      <c r="R647" s="67">
        <f>IF(ISNUMBER('B. WasteTracking'!J673), IF('B. WasteTracking'!$J$38=Calculations!$O$6,'B. WasteTracking'!J673,'B. WasteTracking'!J673*'B. WasteTracking'!$H673/100),0)</f>
        <v>0</v>
      </c>
      <c r="S647" s="67">
        <f>IF(ISNUMBER('B. WasteTracking'!K673), 'B. WasteTracking'!K673*'B. WasteTracking'!$H673/100,0)</f>
        <v>0</v>
      </c>
      <c r="T647" s="67">
        <f>IF(ISNUMBER('B. WasteTracking'!H673), 'B. WasteTracking'!H673,0)</f>
        <v>0</v>
      </c>
      <c r="W647" s="9"/>
      <c r="X647" s="9"/>
      <c r="AX647" s="4">
        <v>635</v>
      </c>
      <c r="AY647" s="4" t="e">
        <f>IF(#REF!="", "0",#REF! *#REF!/100)</f>
        <v>#REF!</v>
      </c>
      <c r="AZ647" s="4" t="e">
        <f>IF(#REF!="", "0",#REF! *#REF!/100)</f>
        <v>#REF!</v>
      </c>
      <c r="BA647" s="4" t="e">
        <f>IF(#REF!="", "0",#REF! *#REF!/100)</f>
        <v>#REF!</v>
      </c>
      <c r="BB647" s="4" t="e">
        <f>IF(#REF!="", "0",#REF! *#REF!/100)</f>
        <v>#REF!</v>
      </c>
    </row>
    <row r="648" spans="16:54" x14ac:dyDescent="0.35">
      <c r="P648" s="14">
        <f>'B. WasteTracking'!G674</f>
        <v>0</v>
      </c>
      <c r="Q648" s="67">
        <f>IF(ISNUMBER('B. WasteTracking'!I674), IF('B. WasteTracking'!$I$38=Calculations!$O$6,'B. WasteTracking'!I674,'B. WasteTracking'!I674*'B. WasteTracking'!$H674/100),0)</f>
        <v>0</v>
      </c>
      <c r="R648" s="67">
        <f>IF(ISNUMBER('B. WasteTracking'!J674), IF('B. WasteTracking'!$J$38=Calculations!$O$6,'B. WasteTracking'!J674,'B. WasteTracking'!J674*'B. WasteTracking'!$H674/100),0)</f>
        <v>0</v>
      </c>
      <c r="S648" s="67">
        <f>IF(ISNUMBER('B. WasteTracking'!K674), 'B. WasteTracking'!K674*'B. WasteTracking'!$H674/100,0)</f>
        <v>0</v>
      </c>
      <c r="T648" s="67">
        <f>IF(ISNUMBER('B. WasteTracking'!H674), 'B. WasteTracking'!H674,0)</f>
        <v>0</v>
      </c>
      <c r="W648" s="9"/>
      <c r="X648" s="9"/>
      <c r="AX648" s="4">
        <v>636</v>
      </c>
      <c r="AY648" s="4" t="e">
        <f>IF(#REF!="", "0",#REF! *#REF!/100)</f>
        <v>#REF!</v>
      </c>
      <c r="AZ648" s="4" t="e">
        <f>IF(#REF!="", "0",#REF! *#REF!/100)</f>
        <v>#REF!</v>
      </c>
      <c r="BA648" s="4" t="e">
        <f>IF(#REF!="", "0",#REF! *#REF!/100)</f>
        <v>#REF!</v>
      </c>
      <c r="BB648" s="4" t="e">
        <f>IF(#REF!="", "0",#REF! *#REF!/100)</f>
        <v>#REF!</v>
      </c>
    </row>
    <row r="649" spans="16:54" x14ac:dyDescent="0.35">
      <c r="P649" s="14">
        <f>'B. WasteTracking'!G675</f>
        <v>0</v>
      </c>
      <c r="Q649" s="67">
        <f>IF(ISNUMBER('B. WasteTracking'!I675), IF('B. WasteTracking'!$I$38=Calculations!$O$6,'B. WasteTracking'!I675,'B. WasteTracking'!I675*'B. WasteTracking'!$H675/100),0)</f>
        <v>0</v>
      </c>
      <c r="R649" s="67">
        <f>IF(ISNUMBER('B. WasteTracking'!J675), IF('B. WasteTracking'!$J$38=Calculations!$O$6,'B. WasteTracking'!J675,'B. WasteTracking'!J675*'B. WasteTracking'!$H675/100),0)</f>
        <v>0</v>
      </c>
      <c r="S649" s="67">
        <f>IF(ISNUMBER('B. WasteTracking'!K675), 'B. WasteTracking'!K675*'B. WasteTracking'!$H675/100,0)</f>
        <v>0</v>
      </c>
      <c r="T649" s="67">
        <f>IF(ISNUMBER('B. WasteTracking'!H675), 'B. WasteTracking'!H675,0)</f>
        <v>0</v>
      </c>
      <c r="W649" s="9"/>
      <c r="X649" s="9"/>
      <c r="AX649" s="4">
        <v>637</v>
      </c>
      <c r="AY649" s="4" t="e">
        <f>IF(#REF!="", "0",#REF! *#REF!/100)</f>
        <v>#REF!</v>
      </c>
      <c r="AZ649" s="4" t="e">
        <f>IF(#REF!="", "0",#REF! *#REF!/100)</f>
        <v>#REF!</v>
      </c>
      <c r="BA649" s="4" t="e">
        <f>IF(#REF!="", "0",#REF! *#REF!/100)</f>
        <v>#REF!</v>
      </c>
      <c r="BB649" s="4" t="e">
        <f>IF(#REF!="", "0",#REF! *#REF!/100)</f>
        <v>#REF!</v>
      </c>
    </row>
    <row r="650" spans="16:54" x14ac:dyDescent="0.35">
      <c r="P650" s="14">
        <f>'B. WasteTracking'!G676</f>
        <v>0</v>
      </c>
      <c r="Q650" s="67">
        <f>IF(ISNUMBER('B. WasteTracking'!I676), IF('B. WasteTracking'!$I$38=Calculations!$O$6,'B. WasteTracking'!I676,'B. WasteTracking'!I676*'B. WasteTracking'!$H676/100),0)</f>
        <v>0</v>
      </c>
      <c r="R650" s="67">
        <f>IF(ISNUMBER('B. WasteTracking'!J676), IF('B. WasteTracking'!$J$38=Calculations!$O$6,'B. WasteTracking'!J676,'B. WasteTracking'!J676*'B. WasteTracking'!$H676/100),0)</f>
        <v>0</v>
      </c>
      <c r="S650" s="67">
        <f>IF(ISNUMBER('B. WasteTracking'!K676), 'B. WasteTracking'!K676*'B. WasteTracking'!$H676/100,0)</f>
        <v>0</v>
      </c>
      <c r="T650" s="67">
        <f>IF(ISNUMBER('B. WasteTracking'!H676), 'B. WasteTracking'!H676,0)</f>
        <v>0</v>
      </c>
      <c r="W650" s="9"/>
      <c r="X650" s="9"/>
      <c r="AX650" s="4">
        <v>638</v>
      </c>
      <c r="AY650" s="4" t="e">
        <f>IF(#REF!="", "0",#REF! *#REF!/100)</f>
        <v>#REF!</v>
      </c>
      <c r="AZ650" s="4" t="e">
        <f>IF(#REF!="", "0",#REF! *#REF!/100)</f>
        <v>#REF!</v>
      </c>
      <c r="BA650" s="4" t="e">
        <f>IF(#REF!="", "0",#REF! *#REF!/100)</f>
        <v>#REF!</v>
      </c>
      <c r="BB650" s="4" t="e">
        <f>IF(#REF!="", "0",#REF! *#REF!/100)</f>
        <v>#REF!</v>
      </c>
    </row>
    <row r="651" spans="16:54" x14ac:dyDescent="0.35">
      <c r="P651" s="14">
        <f>'B. WasteTracking'!G677</f>
        <v>0</v>
      </c>
      <c r="Q651" s="67">
        <f>IF(ISNUMBER('B. WasteTracking'!I677), IF('B. WasteTracking'!$I$38=Calculations!$O$6,'B. WasteTracking'!I677,'B. WasteTracking'!I677*'B. WasteTracking'!$H677/100),0)</f>
        <v>0</v>
      </c>
      <c r="R651" s="67">
        <f>IF(ISNUMBER('B. WasteTracking'!J677), IF('B. WasteTracking'!$J$38=Calculations!$O$6,'B. WasteTracking'!J677,'B. WasteTracking'!J677*'B. WasteTracking'!$H677/100),0)</f>
        <v>0</v>
      </c>
      <c r="S651" s="67">
        <f>IF(ISNUMBER('B. WasteTracking'!K677), 'B. WasteTracking'!K677*'B. WasteTracking'!$H677/100,0)</f>
        <v>0</v>
      </c>
      <c r="T651" s="67">
        <f>IF(ISNUMBER('B. WasteTracking'!H677), 'B. WasteTracking'!H677,0)</f>
        <v>0</v>
      </c>
      <c r="W651" s="9"/>
      <c r="X651" s="9"/>
      <c r="AX651" s="4">
        <v>639</v>
      </c>
      <c r="AY651" s="4" t="e">
        <f>IF(#REF!="", "0",#REF! *#REF!/100)</f>
        <v>#REF!</v>
      </c>
      <c r="AZ651" s="4" t="e">
        <f>IF(#REF!="", "0",#REF! *#REF!/100)</f>
        <v>#REF!</v>
      </c>
      <c r="BA651" s="4" t="e">
        <f>IF(#REF!="", "0",#REF! *#REF!/100)</f>
        <v>#REF!</v>
      </c>
      <c r="BB651" s="4" t="e">
        <f>IF(#REF!="", "0",#REF! *#REF!/100)</f>
        <v>#REF!</v>
      </c>
    </row>
    <row r="652" spans="16:54" x14ac:dyDescent="0.35">
      <c r="P652" s="14">
        <f>'B. WasteTracking'!G678</f>
        <v>0</v>
      </c>
      <c r="Q652" s="67">
        <f>IF(ISNUMBER('B. WasteTracking'!I678), IF('B. WasteTracking'!$I$38=Calculations!$O$6,'B. WasteTracking'!I678,'B. WasteTracking'!I678*'B. WasteTracking'!$H678/100),0)</f>
        <v>0</v>
      </c>
      <c r="R652" s="67">
        <f>IF(ISNUMBER('B. WasteTracking'!J678), IF('B. WasteTracking'!$J$38=Calculations!$O$6,'B. WasteTracking'!J678,'B. WasteTracking'!J678*'B. WasteTracking'!$H678/100),0)</f>
        <v>0</v>
      </c>
      <c r="S652" s="67">
        <f>IF(ISNUMBER('B. WasteTracking'!K678), 'B. WasteTracking'!K678*'B. WasteTracking'!$H678/100,0)</f>
        <v>0</v>
      </c>
      <c r="T652" s="67">
        <f>IF(ISNUMBER('B. WasteTracking'!H678), 'B. WasteTracking'!H678,0)</f>
        <v>0</v>
      </c>
      <c r="W652" s="9"/>
      <c r="X652" s="9"/>
      <c r="AX652" s="4">
        <v>640</v>
      </c>
      <c r="AY652" s="4" t="e">
        <f>IF(#REF!="", "0",#REF! *#REF!/100)</f>
        <v>#REF!</v>
      </c>
      <c r="AZ652" s="4" t="e">
        <f>IF(#REF!="", "0",#REF! *#REF!/100)</f>
        <v>#REF!</v>
      </c>
      <c r="BA652" s="4" t="e">
        <f>IF(#REF!="", "0",#REF! *#REF!/100)</f>
        <v>#REF!</v>
      </c>
      <c r="BB652" s="4" t="e">
        <f>IF(#REF!="", "0",#REF! *#REF!/100)</f>
        <v>#REF!</v>
      </c>
    </row>
    <row r="653" spans="16:54" x14ac:dyDescent="0.35">
      <c r="P653" s="14">
        <f>'B. WasteTracking'!G679</f>
        <v>0</v>
      </c>
      <c r="Q653" s="67">
        <f>IF(ISNUMBER('B. WasteTracking'!I679), IF('B. WasteTracking'!$I$38=Calculations!$O$6,'B. WasteTracking'!I679,'B. WasteTracking'!I679*'B. WasteTracking'!$H679/100),0)</f>
        <v>0</v>
      </c>
      <c r="R653" s="67">
        <f>IF(ISNUMBER('B. WasteTracking'!J679), IF('B. WasteTracking'!$J$38=Calculations!$O$6,'B. WasteTracking'!J679,'B. WasteTracking'!J679*'B. WasteTracking'!$H679/100),0)</f>
        <v>0</v>
      </c>
      <c r="S653" s="67">
        <f>IF(ISNUMBER('B. WasteTracking'!K679), 'B. WasteTracking'!K679*'B. WasteTracking'!$H679/100,0)</f>
        <v>0</v>
      </c>
      <c r="T653" s="67">
        <f>IF(ISNUMBER('B. WasteTracking'!H679), 'B. WasteTracking'!H679,0)</f>
        <v>0</v>
      </c>
      <c r="W653" s="9"/>
      <c r="X653" s="9"/>
      <c r="AX653" s="4">
        <v>641</v>
      </c>
      <c r="AY653" s="4" t="e">
        <f>IF(#REF!="", "0",#REF! *#REF!/100)</f>
        <v>#REF!</v>
      </c>
      <c r="AZ653" s="4" t="e">
        <f>IF(#REF!="", "0",#REF! *#REF!/100)</f>
        <v>#REF!</v>
      </c>
      <c r="BA653" s="4" t="e">
        <f>IF(#REF!="", "0",#REF! *#REF!/100)</f>
        <v>#REF!</v>
      </c>
      <c r="BB653" s="4" t="e">
        <f>IF(#REF!="", "0",#REF! *#REF!/100)</f>
        <v>#REF!</v>
      </c>
    </row>
    <row r="654" spans="16:54" x14ac:dyDescent="0.35">
      <c r="P654" s="14">
        <f>'B. WasteTracking'!G680</f>
        <v>0</v>
      </c>
      <c r="Q654" s="67">
        <f>IF(ISNUMBER('B. WasteTracking'!I680), IF('B. WasteTracking'!$I$38=Calculations!$O$6,'B. WasteTracking'!I680,'B. WasteTracking'!I680*'B. WasteTracking'!$H680/100),0)</f>
        <v>0</v>
      </c>
      <c r="R654" s="67">
        <f>IF(ISNUMBER('B. WasteTracking'!J680), IF('B. WasteTracking'!$J$38=Calculations!$O$6,'B. WasteTracking'!J680,'B. WasteTracking'!J680*'B. WasteTracking'!$H680/100),0)</f>
        <v>0</v>
      </c>
      <c r="S654" s="67">
        <f>IF(ISNUMBER('B. WasteTracking'!K680), 'B. WasteTracking'!K680*'B. WasteTracking'!$H680/100,0)</f>
        <v>0</v>
      </c>
      <c r="T654" s="67">
        <f>IF(ISNUMBER('B. WasteTracking'!H680), 'B. WasteTracking'!H680,0)</f>
        <v>0</v>
      </c>
      <c r="W654" s="9"/>
      <c r="X654" s="9"/>
      <c r="AX654" s="4">
        <v>642</v>
      </c>
      <c r="AY654" s="4" t="e">
        <f>IF(#REF!="", "0",#REF! *#REF!/100)</f>
        <v>#REF!</v>
      </c>
      <c r="AZ654" s="4" t="e">
        <f>IF(#REF!="", "0",#REF! *#REF!/100)</f>
        <v>#REF!</v>
      </c>
      <c r="BA654" s="4" t="e">
        <f>IF(#REF!="", "0",#REF! *#REF!/100)</f>
        <v>#REF!</v>
      </c>
      <c r="BB654" s="4" t="e">
        <f>IF(#REF!="", "0",#REF! *#REF!/100)</f>
        <v>#REF!</v>
      </c>
    </row>
    <row r="655" spans="16:54" x14ac:dyDescent="0.35">
      <c r="P655" s="14">
        <f>'B. WasteTracking'!G681</f>
        <v>0</v>
      </c>
      <c r="Q655" s="67">
        <f>IF(ISNUMBER('B. WasteTracking'!I681), IF('B. WasteTracking'!$I$38=Calculations!$O$6,'B. WasteTracking'!I681,'B. WasteTracking'!I681*'B. WasteTracking'!$H681/100),0)</f>
        <v>0</v>
      </c>
      <c r="R655" s="67">
        <f>IF(ISNUMBER('B. WasteTracking'!J681), IF('B. WasteTracking'!$J$38=Calculations!$O$6,'B. WasteTracking'!J681,'B. WasteTracking'!J681*'B. WasteTracking'!$H681/100),0)</f>
        <v>0</v>
      </c>
      <c r="S655" s="67">
        <f>IF(ISNUMBER('B. WasteTracking'!K681), 'B. WasteTracking'!K681*'B. WasteTracking'!$H681/100,0)</f>
        <v>0</v>
      </c>
      <c r="T655" s="67">
        <f>IF(ISNUMBER('B. WasteTracking'!H681), 'B. WasteTracking'!H681,0)</f>
        <v>0</v>
      </c>
      <c r="W655" s="9"/>
      <c r="X655" s="9"/>
      <c r="AX655" s="4">
        <v>643</v>
      </c>
      <c r="AY655" s="4" t="e">
        <f>IF(#REF!="", "0",#REF! *#REF!/100)</f>
        <v>#REF!</v>
      </c>
      <c r="AZ655" s="4" t="e">
        <f>IF(#REF!="", "0",#REF! *#REF!/100)</f>
        <v>#REF!</v>
      </c>
      <c r="BA655" s="4" t="e">
        <f>IF(#REF!="", "0",#REF! *#REF!/100)</f>
        <v>#REF!</v>
      </c>
      <c r="BB655" s="4" t="e">
        <f>IF(#REF!="", "0",#REF! *#REF!/100)</f>
        <v>#REF!</v>
      </c>
    </row>
    <row r="656" spans="16:54" x14ac:dyDescent="0.35">
      <c r="P656" s="14">
        <f>'B. WasteTracking'!G682</f>
        <v>0</v>
      </c>
      <c r="Q656" s="67">
        <f>IF(ISNUMBER('B. WasteTracking'!I682), IF('B. WasteTracking'!$I$38=Calculations!$O$6,'B. WasteTracking'!I682,'B. WasteTracking'!I682*'B. WasteTracking'!$H682/100),0)</f>
        <v>0</v>
      </c>
      <c r="R656" s="67">
        <f>IF(ISNUMBER('B. WasteTracking'!J682), IF('B. WasteTracking'!$J$38=Calculations!$O$6,'B. WasteTracking'!J682,'B. WasteTracking'!J682*'B. WasteTracking'!$H682/100),0)</f>
        <v>0</v>
      </c>
      <c r="S656" s="67">
        <f>IF(ISNUMBER('B. WasteTracking'!K682), 'B. WasteTracking'!K682*'B. WasteTracking'!$H682/100,0)</f>
        <v>0</v>
      </c>
      <c r="T656" s="67">
        <f>IF(ISNUMBER('B. WasteTracking'!H682), 'B. WasteTracking'!H682,0)</f>
        <v>0</v>
      </c>
      <c r="W656" s="9"/>
      <c r="X656" s="9"/>
      <c r="AX656" s="4">
        <v>644</v>
      </c>
      <c r="AY656" s="4" t="e">
        <f>IF(#REF!="", "0",#REF! *#REF!/100)</f>
        <v>#REF!</v>
      </c>
      <c r="AZ656" s="4" t="e">
        <f>IF(#REF!="", "0",#REF! *#REF!/100)</f>
        <v>#REF!</v>
      </c>
      <c r="BA656" s="4" t="e">
        <f>IF(#REF!="", "0",#REF! *#REF!/100)</f>
        <v>#REF!</v>
      </c>
      <c r="BB656" s="4" t="e">
        <f>IF(#REF!="", "0",#REF! *#REF!/100)</f>
        <v>#REF!</v>
      </c>
    </row>
    <row r="657" spans="15:54" x14ac:dyDescent="0.35">
      <c r="P657" s="14">
        <f>'B. WasteTracking'!G683</f>
        <v>0</v>
      </c>
      <c r="Q657" s="67">
        <f>IF(ISNUMBER('B. WasteTracking'!I683), IF('B. WasteTracking'!$I$38=Calculations!$O$6,'B. WasteTracking'!I683,'B. WasteTracking'!I683*'B. WasteTracking'!$H683/100),0)</f>
        <v>0</v>
      </c>
      <c r="R657" s="67">
        <f>IF(ISNUMBER('B. WasteTracking'!J683), IF('B. WasteTracking'!$J$38=Calculations!$O$6,'B. WasteTracking'!J683,'B. WasteTracking'!J683*'B. WasteTracking'!$H683/100),0)</f>
        <v>0</v>
      </c>
      <c r="S657" s="67">
        <f>IF(ISNUMBER('B. WasteTracking'!K683), 'B. WasteTracking'!K683*'B. WasteTracking'!$H683/100,0)</f>
        <v>0</v>
      </c>
      <c r="T657" s="67">
        <f>IF(ISNUMBER('B. WasteTracking'!H683), 'B. WasteTracking'!H683,0)</f>
        <v>0</v>
      </c>
      <c r="W657" s="9"/>
      <c r="X657" s="9"/>
      <c r="AX657" s="4">
        <v>645</v>
      </c>
      <c r="AY657" s="4" t="e">
        <f>IF(#REF!="", "0",#REF! *#REF!/100)</f>
        <v>#REF!</v>
      </c>
      <c r="AZ657" s="4" t="e">
        <f>IF(#REF!="", "0",#REF! *#REF!/100)</f>
        <v>#REF!</v>
      </c>
      <c r="BA657" s="4" t="e">
        <f>IF(#REF!="", "0",#REF! *#REF!/100)</f>
        <v>#REF!</v>
      </c>
      <c r="BB657" s="4" t="e">
        <f>IF(#REF!="", "0",#REF! *#REF!/100)</f>
        <v>#REF!</v>
      </c>
    </row>
    <row r="658" spans="15:54" x14ac:dyDescent="0.35">
      <c r="P658" s="14">
        <f>'B. WasteTracking'!G684</f>
        <v>0</v>
      </c>
      <c r="Q658" s="67">
        <f>IF(ISNUMBER('B. WasteTracking'!I684), IF('B. WasteTracking'!$I$38=Calculations!$O$6,'B. WasteTracking'!I684,'B. WasteTracking'!I684*'B. WasteTracking'!$H684/100),0)</f>
        <v>0</v>
      </c>
      <c r="R658" s="67">
        <f>IF(ISNUMBER('B. WasteTracking'!J684), IF('B. WasteTracking'!$J$38=Calculations!$O$6,'B. WasteTracking'!J684,'B. WasteTracking'!J684*'B. WasteTracking'!$H684/100),0)</f>
        <v>0</v>
      </c>
      <c r="S658" s="67">
        <f>IF(ISNUMBER('B. WasteTracking'!K684), 'B. WasteTracking'!K684*'B. WasteTracking'!$H684/100,0)</f>
        <v>0</v>
      </c>
      <c r="T658" s="67">
        <f>IF(ISNUMBER('B. WasteTracking'!H684), 'B. WasteTracking'!H684,0)</f>
        <v>0</v>
      </c>
      <c r="W658" s="9"/>
      <c r="X658" s="9"/>
      <c r="AX658" s="4">
        <v>646</v>
      </c>
      <c r="AY658" s="4" t="e">
        <f>IF(#REF!="", "0",#REF! *#REF!/100)</f>
        <v>#REF!</v>
      </c>
      <c r="AZ658" s="4" t="e">
        <f>IF(#REF!="", "0",#REF! *#REF!/100)</f>
        <v>#REF!</v>
      </c>
      <c r="BA658" s="4" t="e">
        <f>IF(#REF!="", "0",#REF! *#REF!/100)</f>
        <v>#REF!</v>
      </c>
      <c r="BB658" s="4" t="e">
        <f>IF(#REF!="", "0",#REF! *#REF!/100)</f>
        <v>#REF!</v>
      </c>
    </row>
    <row r="659" spans="15:54" x14ac:dyDescent="0.35">
      <c r="P659" s="14">
        <f>'B. WasteTracking'!G685</f>
        <v>0</v>
      </c>
      <c r="Q659" s="67">
        <f>IF(ISNUMBER('B. WasteTracking'!I685), IF('B. WasteTracking'!$I$38=Calculations!$O$6,'B. WasteTracking'!I685,'B. WasteTracking'!I685*'B. WasteTracking'!$H685/100),0)</f>
        <v>0</v>
      </c>
      <c r="R659" s="67">
        <f>IF(ISNUMBER('B. WasteTracking'!J685), IF('B. WasteTracking'!$J$38=Calculations!$O$6,'B. WasteTracking'!J685,'B. WasteTracking'!J685*'B. WasteTracking'!$H685/100),0)</f>
        <v>0</v>
      </c>
      <c r="S659" s="67">
        <f>IF(ISNUMBER('B. WasteTracking'!K685), 'B. WasteTracking'!K685*'B. WasteTracking'!$H685/100,0)</f>
        <v>0</v>
      </c>
      <c r="T659" s="67">
        <f>IF(ISNUMBER('B. WasteTracking'!H685), 'B. WasteTracking'!H685,0)</f>
        <v>0</v>
      </c>
      <c r="W659" s="9"/>
      <c r="X659" s="9"/>
      <c r="AX659" s="4">
        <v>647</v>
      </c>
      <c r="AY659" s="4" t="e">
        <f>IF(#REF!="", "0",#REF! *#REF!/100)</f>
        <v>#REF!</v>
      </c>
      <c r="AZ659" s="4" t="e">
        <f>IF(#REF!="", "0",#REF! *#REF!/100)</f>
        <v>#REF!</v>
      </c>
      <c r="BA659" s="4" t="e">
        <f>IF(#REF!="", "0",#REF! *#REF!/100)</f>
        <v>#REF!</v>
      </c>
      <c r="BB659" s="4" t="e">
        <f>IF(#REF!="", "0",#REF! *#REF!/100)</f>
        <v>#REF!</v>
      </c>
    </row>
    <row r="660" spans="15:54" x14ac:dyDescent="0.35">
      <c r="P660" s="14">
        <f>'B. WasteTracking'!G686</f>
        <v>0</v>
      </c>
      <c r="Q660" s="67">
        <f>IF(ISNUMBER('B. WasteTracking'!I686), IF('B. WasteTracking'!$I$38=Calculations!$O$6,'B. WasteTracking'!I686,'B. WasteTracking'!I686*'B. WasteTracking'!$H686/100),0)</f>
        <v>0</v>
      </c>
      <c r="R660" s="67">
        <f>IF(ISNUMBER('B. WasteTracking'!J686), IF('B. WasteTracking'!$J$38=Calculations!$O$6,'B. WasteTracking'!J686,'B. WasteTracking'!J686*'B. WasteTracking'!$H686/100),0)</f>
        <v>0</v>
      </c>
      <c r="S660" s="67">
        <f>IF(ISNUMBER('B. WasteTracking'!K686), 'B. WasteTracking'!K686*'B. WasteTracking'!$H686/100,0)</f>
        <v>0</v>
      </c>
      <c r="T660" s="67">
        <f>IF(ISNUMBER('B. WasteTracking'!H686), 'B. WasteTracking'!H686,0)</f>
        <v>0</v>
      </c>
      <c r="W660" s="9"/>
      <c r="X660" s="9"/>
      <c r="AX660" s="4">
        <v>648</v>
      </c>
      <c r="AY660" s="4" t="e">
        <f>IF(#REF!="", "0",#REF! *#REF!/100)</f>
        <v>#REF!</v>
      </c>
      <c r="AZ660" s="4" t="e">
        <f>IF(#REF!="", "0",#REF! *#REF!/100)</f>
        <v>#REF!</v>
      </c>
      <c r="BA660" s="4" t="e">
        <f>IF(#REF!="", "0",#REF! *#REF!/100)</f>
        <v>#REF!</v>
      </c>
      <c r="BB660" s="4" t="e">
        <f>IF(#REF!="", "0",#REF! *#REF!/100)</f>
        <v>#REF!</v>
      </c>
    </row>
    <row r="661" spans="15:54" x14ac:dyDescent="0.35">
      <c r="P661" s="14">
        <f>'B. WasteTracking'!G687</f>
        <v>0</v>
      </c>
      <c r="Q661" s="67">
        <f>IF(ISNUMBER('B. WasteTracking'!I687), IF('B. WasteTracking'!$I$38=Calculations!$O$6,'B. WasteTracking'!I687,'B. WasteTracking'!I687*'B. WasteTracking'!$H687/100),0)</f>
        <v>0</v>
      </c>
      <c r="R661" s="67">
        <f>IF(ISNUMBER('B. WasteTracking'!J687), IF('B. WasteTracking'!$J$38=Calculations!$O$6,'B. WasteTracking'!J687,'B. WasteTracking'!J687*'B. WasteTracking'!$H687/100),0)</f>
        <v>0</v>
      </c>
      <c r="S661" s="67">
        <f>IF(ISNUMBER('B. WasteTracking'!K687), 'B. WasteTracking'!K687*'B. WasteTracking'!$H687/100,0)</f>
        <v>0</v>
      </c>
      <c r="T661" s="67">
        <f>IF(ISNUMBER('B. WasteTracking'!H687), 'B. WasteTracking'!H687,0)</f>
        <v>0</v>
      </c>
      <c r="W661" s="9"/>
      <c r="X661" s="9"/>
      <c r="AX661" s="4">
        <v>649</v>
      </c>
      <c r="AY661" s="4" t="e">
        <f>IF(#REF!="", "0",#REF! *#REF!/100)</f>
        <v>#REF!</v>
      </c>
      <c r="AZ661" s="4" t="e">
        <f>IF(#REF!="", "0",#REF! *#REF!/100)</f>
        <v>#REF!</v>
      </c>
      <c r="BA661" s="4" t="e">
        <f>IF(#REF!="", "0",#REF! *#REF!/100)</f>
        <v>#REF!</v>
      </c>
      <c r="BB661" s="4" t="e">
        <f>IF(#REF!="", "0",#REF! *#REF!/100)</f>
        <v>#REF!</v>
      </c>
    </row>
    <row r="662" spans="15:54" x14ac:dyDescent="0.35">
      <c r="P662" s="14">
        <f>'B. WasteTracking'!G688</f>
        <v>0</v>
      </c>
      <c r="Q662" s="67">
        <f>IF(ISNUMBER('B. WasteTracking'!I688), IF('B. WasteTracking'!$I$38=Calculations!$O$6,'B. WasteTracking'!I688,'B. WasteTracking'!I688*'B. WasteTracking'!$H688/100),0)</f>
        <v>0</v>
      </c>
      <c r="R662" s="67">
        <f>IF(ISNUMBER('B. WasteTracking'!J688), IF('B. WasteTracking'!$J$38=Calculations!$O$6,'B. WasteTracking'!J688,'B. WasteTracking'!J688*'B. WasteTracking'!$H688/100),0)</f>
        <v>0</v>
      </c>
      <c r="S662" s="67">
        <f>IF(ISNUMBER('B. WasteTracking'!K688), 'B. WasteTracking'!K688*'B. WasteTracking'!$H688/100,0)</f>
        <v>0</v>
      </c>
      <c r="T662" s="67">
        <f>IF(ISNUMBER('B. WasteTracking'!H688), 'B. WasteTracking'!H688,0)</f>
        <v>0</v>
      </c>
      <c r="W662" s="9"/>
      <c r="X662" s="9"/>
      <c r="AX662" s="4">
        <v>650</v>
      </c>
      <c r="AY662" s="4" t="e">
        <f>IF(#REF!="", "0",#REF! *#REF!/100)</f>
        <v>#REF!</v>
      </c>
      <c r="AZ662" s="4" t="e">
        <f>IF(#REF!="", "0",#REF! *#REF!/100)</f>
        <v>#REF!</v>
      </c>
      <c r="BA662" s="4" t="e">
        <f>IF(#REF!="", "0",#REF! *#REF!/100)</f>
        <v>#REF!</v>
      </c>
      <c r="BB662" s="4" t="e">
        <f>IF(#REF!="", "0",#REF! *#REF!/100)</f>
        <v>#REF!</v>
      </c>
    </row>
    <row r="663" spans="15:54" x14ac:dyDescent="0.35">
      <c r="P663" s="14">
        <f>'B. WasteTracking'!G689</f>
        <v>0</v>
      </c>
      <c r="Q663" s="67">
        <f>IF(ISNUMBER('B. WasteTracking'!I689), IF('B. WasteTracking'!$I$38=Calculations!$O$6,'B. WasteTracking'!I689,'B. WasteTracking'!I689*'B. WasteTracking'!$H689/100),0)</f>
        <v>0</v>
      </c>
      <c r="R663" s="67">
        <f>IF(ISNUMBER('B. WasteTracking'!J689), IF('B. WasteTracking'!$J$38=Calculations!$O$6,'B. WasteTracking'!J689,'B. WasteTracking'!J689*'B. WasteTracking'!$H689/100),0)</f>
        <v>0</v>
      </c>
      <c r="S663" s="67">
        <f>IF(ISNUMBER('B. WasteTracking'!K689), 'B. WasteTracking'!K689*'B. WasteTracking'!$H689/100,0)</f>
        <v>0</v>
      </c>
      <c r="T663" s="67">
        <f>IF(ISNUMBER('B. WasteTracking'!H689), 'B. WasteTracking'!H689,0)</f>
        <v>0</v>
      </c>
      <c r="W663" s="9"/>
      <c r="X663" s="9"/>
      <c r="AX663" s="4">
        <v>651</v>
      </c>
      <c r="AY663" s="4" t="e">
        <f>IF(#REF!="", "0",#REF! *#REF!/100)</f>
        <v>#REF!</v>
      </c>
      <c r="AZ663" s="4" t="e">
        <f>IF(#REF!="", "0",#REF! *#REF!/100)</f>
        <v>#REF!</v>
      </c>
      <c r="BA663" s="4" t="e">
        <f>IF(#REF!="", "0",#REF! *#REF!/100)</f>
        <v>#REF!</v>
      </c>
      <c r="BB663" s="4" t="e">
        <f>IF(#REF!="", "0",#REF! *#REF!/100)</f>
        <v>#REF!</v>
      </c>
    </row>
    <row r="664" spans="15:54" x14ac:dyDescent="0.35">
      <c r="P664" s="14">
        <f>'B. WasteTracking'!G690</f>
        <v>0</v>
      </c>
      <c r="Q664" s="67">
        <f>IF(ISNUMBER('B. WasteTracking'!I690), IF('B. WasteTracking'!$I$38=Calculations!$O$6,'B. WasteTracking'!I690,'B. WasteTracking'!I690*'B. WasteTracking'!$H690/100),0)</f>
        <v>0</v>
      </c>
      <c r="R664" s="67">
        <f>IF(ISNUMBER('B. WasteTracking'!J690), IF('B. WasteTracking'!$J$38=Calculations!$O$6,'B. WasteTracking'!J690,'B. WasteTracking'!J690*'B. WasteTracking'!$H690/100),0)</f>
        <v>0</v>
      </c>
      <c r="S664" s="67">
        <f>IF(ISNUMBER('B. WasteTracking'!K690), 'B. WasteTracking'!K690*'B. WasteTracking'!$H690/100,0)</f>
        <v>0</v>
      </c>
      <c r="T664" s="67">
        <f>IF(ISNUMBER('B. WasteTracking'!H690), 'B. WasteTracking'!H690,0)</f>
        <v>0</v>
      </c>
      <c r="W664" s="9"/>
      <c r="X664" s="9"/>
      <c r="AX664" s="4">
        <v>652</v>
      </c>
      <c r="AY664" s="4" t="e">
        <f>IF(#REF!="", "0",#REF! *#REF!/100)</f>
        <v>#REF!</v>
      </c>
      <c r="AZ664" s="4" t="e">
        <f>IF(#REF!="", "0",#REF! *#REF!/100)</f>
        <v>#REF!</v>
      </c>
      <c r="BA664" s="4" t="e">
        <f>IF(#REF!="", "0",#REF! *#REF!/100)</f>
        <v>#REF!</v>
      </c>
      <c r="BB664" s="4" t="e">
        <f>IF(#REF!="", "0",#REF! *#REF!/100)</f>
        <v>#REF!</v>
      </c>
    </row>
    <row r="665" spans="15:54" x14ac:dyDescent="0.35">
      <c r="P665" s="14">
        <f>'B. WasteTracking'!G691</f>
        <v>0</v>
      </c>
      <c r="Q665" s="67">
        <f>IF(ISNUMBER('B. WasteTracking'!I691), IF('B. WasteTracking'!$I$38=Calculations!$O$6,'B. WasteTracking'!I691,'B. WasteTracking'!I691*'B. WasteTracking'!$H691/100),0)</f>
        <v>0</v>
      </c>
      <c r="R665" s="67">
        <f>IF(ISNUMBER('B. WasteTracking'!J691), IF('B. WasteTracking'!$J$38=Calculations!$O$6,'B. WasteTracking'!J691,'B. WasteTracking'!J691*'B. WasteTracking'!$H691/100),0)</f>
        <v>0</v>
      </c>
      <c r="S665" s="67">
        <f>IF(ISNUMBER('B. WasteTracking'!K691), 'B. WasteTracking'!K691*'B. WasteTracking'!$H691/100,0)</f>
        <v>0</v>
      </c>
      <c r="T665" s="67">
        <f>IF(ISNUMBER('B. WasteTracking'!H691), 'B. WasteTracking'!H691,0)</f>
        <v>0</v>
      </c>
      <c r="W665" s="9"/>
      <c r="X665" s="9"/>
      <c r="AX665" s="4">
        <v>653</v>
      </c>
      <c r="AY665" s="4" t="e">
        <f>IF(#REF!="", "0",#REF! *#REF!/100)</f>
        <v>#REF!</v>
      </c>
      <c r="AZ665" s="4" t="e">
        <f>IF(#REF!="", "0",#REF! *#REF!/100)</f>
        <v>#REF!</v>
      </c>
      <c r="BA665" s="4" t="e">
        <f>IF(#REF!="", "0",#REF! *#REF!/100)</f>
        <v>#REF!</v>
      </c>
      <c r="BB665" s="4" t="e">
        <f>IF(#REF!="", "0",#REF! *#REF!/100)</f>
        <v>#REF!</v>
      </c>
    </row>
    <row r="666" spans="15:54" x14ac:dyDescent="0.35">
      <c r="P666" s="14">
        <f>'B. WasteTracking'!G692</f>
        <v>0</v>
      </c>
      <c r="Q666" s="67">
        <f>IF(ISNUMBER('B. WasteTracking'!I692), IF('B. WasteTracking'!$I$38=Calculations!$O$6,'B. WasteTracking'!I692,'B. WasteTracking'!I692*'B. WasteTracking'!$H692/100),0)</f>
        <v>0</v>
      </c>
      <c r="R666" s="67">
        <f>IF(ISNUMBER('B. WasteTracking'!J692), IF('B. WasteTracking'!$J$38=Calculations!$O$6,'B. WasteTracking'!J692,'B. WasteTracking'!J692*'B. WasteTracking'!$H692/100),0)</f>
        <v>0</v>
      </c>
      <c r="S666" s="67">
        <f>IF(ISNUMBER('B. WasteTracking'!K692), 'B. WasteTracking'!K692*'B. WasteTracking'!$H692/100,0)</f>
        <v>0</v>
      </c>
      <c r="T666" s="67">
        <f>IF(ISNUMBER('B. WasteTracking'!H692), 'B. WasteTracking'!H692,0)</f>
        <v>0</v>
      </c>
      <c r="W666" s="9"/>
      <c r="X666" s="9"/>
      <c r="AX666" s="4">
        <v>654</v>
      </c>
      <c r="AY666" s="4" t="e">
        <f>IF(#REF!="", "0",#REF! *#REF!/100)</f>
        <v>#REF!</v>
      </c>
      <c r="AZ666" s="4" t="e">
        <f>IF(#REF!="", "0",#REF! *#REF!/100)</f>
        <v>#REF!</v>
      </c>
      <c r="BA666" s="4" t="e">
        <f>IF(#REF!="", "0",#REF! *#REF!/100)</f>
        <v>#REF!</v>
      </c>
      <c r="BB666" s="4" t="e">
        <f>IF(#REF!="", "0",#REF! *#REF!/100)</f>
        <v>#REF!</v>
      </c>
    </row>
    <row r="667" spans="15:54" x14ac:dyDescent="0.35">
      <c r="P667" s="14">
        <f>'B. WasteTracking'!G693</f>
        <v>0</v>
      </c>
      <c r="Q667" s="67">
        <f>IF(ISNUMBER('B. WasteTracking'!I693), IF('B. WasteTracking'!$I$38=Calculations!$O$6,'B. WasteTracking'!I693,'B. WasteTracking'!I693*'B. WasteTracking'!$H693/100),0)</f>
        <v>0</v>
      </c>
      <c r="R667" s="67">
        <f>IF(ISNUMBER('B. WasteTracking'!J693), IF('B. WasteTracking'!$J$38=Calculations!$O$6,'B. WasteTracking'!J693,'B. WasteTracking'!J693*'B. WasteTracking'!$H693/100),0)</f>
        <v>0</v>
      </c>
      <c r="S667" s="67">
        <f>IF(ISNUMBER('B. WasteTracking'!K693), 'B. WasteTracking'!K693*'B. WasteTracking'!$H693/100,0)</f>
        <v>0</v>
      </c>
      <c r="T667" s="67">
        <f>IF(ISNUMBER('B. WasteTracking'!H693), 'B. WasteTracking'!H693,0)</f>
        <v>0</v>
      </c>
      <c r="W667" s="9"/>
      <c r="X667" s="9"/>
      <c r="AX667" s="4">
        <v>655</v>
      </c>
      <c r="AY667" s="4" t="e">
        <f>IF(#REF!="", "0",#REF! *#REF!/100)</f>
        <v>#REF!</v>
      </c>
      <c r="AZ667" s="4" t="e">
        <f>IF(#REF!="", "0",#REF! *#REF!/100)</f>
        <v>#REF!</v>
      </c>
      <c r="BA667" s="4" t="e">
        <f>IF(#REF!="", "0",#REF! *#REF!/100)</f>
        <v>#REF!</v>
      </c>
      <c r="BB667" s="4" t="e">
        <f>IF(#REF!="", "0",#REF! *#REF!/100)</f>
        <v>#REF!</v>
      </c>
    </row>
    <row r="668" spans="15:54" x14ac:dyDescent="0.35">
      <c r="P668" s="14">
        <f>'B. WasteTracking'!G694</f>
        <v>0</v>
      </c>
      <c r="Q668" s="67">
        <f>IF(ISNUMBER('B. WasteTracking'!I694), IF('B. WasteTracking'!$I$38=Calculations!$O$6,'B. WasteTracking'!I694,'B. WasteTracking'!I694*'B. WasteTracking'!$H694/100),0)</f>
        <v>0</v>
      </c>
      <c r="R668" s="67">
        <f>IF(ISNUMBER('B. WasteTracking'!J694), IF('B. WasteTracking'!$J$38=Calculations!$O$6,'B. WasteTracking'!J694,'B. WasteTracking'!J694*'B. WasteTracking'!$H694/100),0)</f>
        <v>0</v>
      </c>
      <c r="S668" s="67">
        <f>IF(ISNUMBER('B. WasteTracking'!K694), 'B. WasteTracking'!K694*'B. WasteTracking'!$H694/100,0)</f>
        <v>0</v>
      </c>
      <c r="T668" s="67">
        <f>IF(ISNUMBER('B. WasteTracking'!H694), 'B. WasteTracking'!H694,0)</f>
        <v>0</v>
      </c>
      <c r="W668" s="9"/>
      <c r="X668" s="9"/>
      <c r="AX668" s="4">
        <v>656</v>
      </c>
      <c r="AY668" s="4" t="e">
        <f>IF(#REF!="", "0",#REF! *#REF!/100)</f>
        <v>#REF!</v>
      </c>
      <c r="AZ668" s="4" t="e">
        <f>IF(#REF!="", "0",#REF! *#REF!/100)</f>
        <v>#REF!</v>
      </c>
      <c r="BA668" s="4" t="e">
        <f>IF(#REF!="", "0",#REF! *#REF!/100)</f>
        <v>#REF!</v>
      </c>
      <c r="BB668" s="4" t="e">
        <f>IF(#REF!="", "0",#REF! *#REF!/100)</f>
        <v>#REF!</v>
      </c>
    </row>
    <row r="669" spans="15:54" x14ac:dyDescent="0.35">
      <c r="O669" s="4"/>
      <c r="P669" s="14">
        <f>'B. WasteTracking'!G695</f>
        <v>0</v>
      </c>
      <c r="Q669" s="67">
        <f>IF(ISNUMBER('B. WasteTracking'!I695), IF('B. WasteTracking'!$I$38=Calculations!$O$6,'B. WasteTracking'!I695,'B. WasteTracking'!I695*'B. WasteTracking'!$H695/100),0)</f>
        <v>0</v>
      </c>
      <c r="R669" s="67">
        <f>IF(ISNUMBER('B. WasteTracking'!J695), IF('B. WasteTracking'!$J$38=Calculations!$O$6,'B. WasteTracking'!J695,'B. WasteTracking'!J695*'B. WasteTracking'!$H695/100),0)</f>
        <v>0</v>
      </c>
      <c r="S669" s="67">
        <f>IF(ISNUMBER('B. WasteTracking'!K695), 'B. WasteTracking'!K695*'B. WasteTracking'!$H695/100,0)</f>
        <v>0</v>
      </c>
      <c r="T669" s="67">
        <f>IF(ISNUMBER('B. WasteTracking'!H695), 'B. WasteTracking'!H695,0)</f>
        <v>0</v>
      </c>
      <c r="W669" s="9"/>
      <c r="X669" s="9"/>
      <c r="AX669" s="4">
        <v>657</v>
      </c>
      <c r="AY669" s="4" t="e">
        <f>IF(#REF!="", "0",#REF! *#REF!/100)</f>
        <v>#REF!</v>
      </c>
      <c r="AZ669" s="4" t="e">
        <f>IF(#REF!="", "0",#REF! *#REF!/100)</f>
        <v>#REF!</v>
      </c>
      <c r="BA669" s="4" t="e">
        <f>IF(#REF!="", "0",#REF! *#REF!/100)</f>
        <v>#REF!</v>
      </c>
      <c r="BB669" s="4" t="e">
        <f>IF(#REF!="", "0",#REF! *#REF!/100)</f>
        <v>#REF!</v>
      </c>
    </row>
    <row r="670" spans="15:54" x14ac:dyDescent="0.35">
      <c r="O670" s="4"/>
      <c r="P670" s="14">
        <f>'B. WasteTracking'!G696</f>
        <v>0</v>
      </c>
      <c r="Q670" s="67">
        <f>IF(ISNUMBER('B. WasteTracking'!I696), IF('B. WasteTracking'!$I$38=Calculations!$O$6,'B. WasteTracking'!I696,'B. WasteTracking'!I696*'B. WasteTracking'!$H696/100),0)</f>
        <v>0</v>
      </c>
      <c r="R670" s="67">
        <f>IF(ISNUMBER('B. WasteTracking'!J696), IF('B. WasteTracking'!$J$38=Calculations!$O$6,'B. WasteTracking'!J696,'B. WasteTracking'!J696*'B. WasteTracking'!$H696/100),0)</f>
        <v>0</v>
      </c>
      <c r="S670" s="67">
        <f>IF(ISNUMBER('B. WasteTracking'!K696), 'B. WasteTracking'!K696*'B. WasteTracking'!$H696/100,0)</f>
        <v>0</v>
      </c>
      <c r="T670" s="67">
        <f>IF(ISNUMBER('B. WasteTracking'!H696), 'B. WasteTracking'!H696,0)</f>
        <v>0</v>
      </c>
      <c r="W670" s="9"/>
      <c r="X670" s="9"/>
      <c r="AX670" s="4">
        <v>658</v>
      </c>
      <c r="AY670" s="4" t="e">
        <f>IF(#REF!="", "0",#REF! *#REF!/100)</f>
        <v>#REF!</v>
      </c>
      <c r="AZ670" s="4" t="e">
        <f>IF(#REF!="", "0",#REF! *#REF!/100)</f>
        <v>#REF!</v>
      </c>
      <c r="BA670" s="4" t="e">
        <f>IF(#REF!="", "0",#REF! *#REF!/100)</f>
        <v>#REF!</v>
      </c>
      <c r="BB670" s="4" t="e">
        <f>IF(#REF!="", "0",#REF! *#REF!/100)</f>
        <v>#REF!</v>
      </c>
    </row>
    <row r="671" spans="15:54" x14ac:dyDescent="0.35">
      <c r="O671" s="4"/>
      <c r="P671" s="14">
        <f>'B. WasteTracking'!G697</f>
        <v>0</v>
      </c>
      <c r="Q671" s="67">
        <f>IF(ISNUMBER('B. WasteTracking'!I697), IF('B. WasteTracking'!$I$38=Calculations!$O$6,'B. WasteTracking'!I697,'B. WasteTracking'!I697*'B. WasteTracking'!$H697/100),0)</f>
        <v>0</v>
      </c>
      <c r="R671" s="67">
        <f>IF(ISNUMBER('B. WasteTracking'!J697), IF('B. WasteTracking'!$J$38=Calculations!$O$6,'B. WasteTracking'!J697,'B. WasteTracking'!J697*'B. WasteTracking'!$H697/100),0)</f>
        <v>0</v>
      </c>
      <c r="S671" s="67">
        <f>IF(ISNUMBER('B. WasteTracking'!K697), 'B. WasteTracking'!K697*'B. WasteTracking'!$H697/100,0)</f>
        <v>0</v>
      </c>
      <c r="T671" s="67">
        <f>IF(ISNUMBER('B. WasteTracking'!H697), 'B. WasteTracking'!H697,0)</f>
        <v>0</v>
      </c>
      <c r="W671" s="9"/>
      <c r="X671" s="9"/>
      <c r="AX671" s="4">
        <v>659</v>
      </c>
      <c r="AY671" s="4" t="e">
        <f>IF(#REF!="", "0",#REF! *#REF!/100)</f>
        <v>#REF!</v>
      </c>
      <c r="AZ671" s="4" t="e">
        <f>IF(#REF!="", "0",#REF! *#REF!/100)</f>
        <v>#REF!</v>
      </c>
      <c r="BA671" s="4" t="e">
        <f>IF(#REF!="", "0",#REF! *#REF!/100)</f>
        <v>#REF!</v>
      </c>
      <c r="BB671" s="4" t="e">
        <f>IF(#REF!="", "0",#REF! *#REF!/100)</f>
        <v>#REF!</v>
      </c>
    </row>
    <row r="672" spans="15:54" x14ac:dyDescent="0.35">
      <c r="O672" s="4"/>
      <c r="P672" s="14">
        <f>'B. WasteTracking'!G698</f>
        <v>0</v>
      </c>
      <c r="Q672" s="67">
        <f>IF(ISNUMBER('B. WasteTracking'!I698), IF('B. WasteTracking'!$I$38=Calculations!$O$6,'B. WasteTracking'!I698,'B. WasteTracking'!I698*'B. WasteTracking'!$H698/100),0)</f>
        <v>0</v>
      </c>
      <c r="R672" s="67">
        <f>IF(ISNUMBER('B. WasteTracking'!J698), IF('B. WasteTracking'!$J$38=Calculations!$O$6,'B. WasteTracking'!J698,'B. WasteTracking'!J698*'B. WasteTracking'!$H698/100),0)</f>
        <v>0</v>
      </c>
      <c r="S672" s="67">
        <f>IF(ISNUMBER('B. WasteTracking'!K698), 'B. WasteTracking'!K698*'B. WasteTracking'!$H698/100,0)</f>
        <v>0</v>
      </c>
      <c r="T672" s="67">
        <f>IF(ISNUMBER('B. WasteTracking'!H698), 'B. WasteTracking'!H698,0)</f>
        <v>0</v>
      </c>
      <c r="W672" s="9"/>
      <c r="X672" s="9"/>
      <c r="AX672" s="4">
        <v>660</v>
      </c>
      <c r="AY672" s="4" t="e">
        <f>IF(#REF!="", "0",#REF! *#REF!/100)</f>
        <v>#REF!</v>
      </c>
      <c r="AZ672" s="4" t="e">
        <f>IF(#REF!="", "0",#REF! *#REF!/100)</f>
        <v>#REF!</v>
      </c>
      <c r="BA672" s="4" t="e">
        <f>IF(#REF!="", "0",#REF! *#REF!/100)</f>
        <v>#REF!</v>
      </c>
      <c r="BB672" s="4" t="e">
        <f>IF(#REF!="", "0",#REF! *#REF!/100)</f>
        <v>#REF!</v>
      </c>
    </row>
    <row r="673" spans="16:54" x14ac:dyDescent="0.35">
      <c r="P673" s="14">
        <f>'B. WasteTracking'!G699</f>
        <v>0</v>
      </c>
      <c r="Q673" s="67">
        <f>IF(ISNUMBER('B. WasteTracking'!I699), IF('B. WasteTracking'!$I$38=Calculations!$O$6,'B. WasteTracking'!I699,'B. WasteTracking'!I699*'B. WasteTracking'!$H699/100),0)</f>
        <v>0</v>
      </c>
      <c r="R673" s="67">
        <f>IF(ISNUMBER('B. WasteTracking'!J699), IF('B. WasteTracking'!$J$38=Calculations!$O$6,'B. WasteTracking'!J699,'B. WasteTracking'!J699*'B. WasteTracking'!$H699/100),0)</f>
        <v>0</v>
      </c>
      <c r="S673" s="67">
        <f>IF(ISNUMBER('B. WasteTracking'!K699), 'B. WasteTracking'!K699*'B. WasteTracking'!$H699/100,0)</f>
        <v>0</v>
      </c>
      <c r="T673" s="67">
        <f>IF(ISNUMBER('B. WasteTracking'!H699), 'B. WasteTracking'!H699,0)</f>
        <v>0</v>
      </c>
      <c r="W673" s="9"/>
      <c r="X673" s="9"/>
      <c r="AX673" s="4">
        <v>661</v>
      </c>
      <c r="AY673" s="4" t="e">
        <f>IF(#REF!="", "0",#REF! *#REF!/100)</f>
        <v>#REF!</v>
      </c>
      <c r="AZ673" s="4" t="e">
        <f>IF(#REF!="", "0",#REF! *#REF!/100)</f>
        <v>#REF!</v>
      </c>
      <c r="BA673" s="4" t="e">
        <f>IF(#REF!="", "0",#REF! *#REF!/100)</f>
        <v>#REF!</v>
      </c>
      <c r="BB673" s="4" t="e">
        <f>IF(#REF!="", "0",#REF! *#REF!/100)</f>
        <v>#REF!</v>
      </c>
    </row>
    <row r="674" spans="16:54" x14ac:dyDescent="0.35">
      <c r="P674" s="14">
        <f>'B. WasteTracking'!G700</f>
        <v>0</v>
      </c>
      <c r="Q674" s="67">
        <f>IF(ISNUMBER('B. WasteTracking'!I700), IF('B. WasteTracking'!$I$38=Calculations!$O$6,'B. WasteTracking'!I700,'B. WasteTracking'!I700*'B. WasteTracking'!$H700/100),0)</f>
        <v>0</v>
      </c>
      <c r="R674" s="67">
        <f>IF(ISNUMBER('B. WasteTracking'!J700), IF('B. WasteTracking'!$J$38=Calculations!$O$6,'B. WasteTracking'!J700,'B. WasteTracking'!J700*'B. WasteTracking'!$H700/100),0)</f>
        <v>0</v>
      </c>
      <c r="S674" s="67">
        <f>IF(ISNUMBER('B. WasteTracking'!K700), 'B. WasteTracking'!K700*'B. WasteTracking'!$H700/100,0)</f>
        <v>0</v>
      </c>
      <c r="T674" s="67">
        <f>IF(ISNUMBER('B. WasteTracking'!H700), 'B. WasteTracking'!H700,0)</f>
        <v>0</v>
      </c>
      <c r="W674" s="9"/>
      <c r="X674" s="9"/>
      <c r="AX674" s="4">
        <v>662</v>
      </c>
      <c r="AY674" s="4" t="e">
        <f>IF(#REF!="", "0",#REF! *#REF!/100)</f>
        <v>#REF!</v>
      </c>
      <c r="AZ674" s="4" t="e">
        <f>IF(#REF!="", "0",#REF! *#REF!/100)</f>
        <v>#REF!</v>
      </c>
      <c r="BA674" s="4" t="e">
        <f>IF(#REF!="", "0",#REF! *#REF!/100)</f>
        <v>#REF!</v>
      </c>
      <c r="BB674" s="4" t="e">
        <f>IF(#REF!="", "0",#REF! *#REF!/100)</f>
        <v>#REF!</v>
      </c>
    </row>
    <row r="675" spans="16:54" x14ac:dyDescent="0.35">
      <c r="P675" s="14">
        <f>'B. WasteTracking'!G701</f>
        <v>0</v>
      </c>
      <c r="Q675" s="67">
        <f>IF(ISNUMBER('B. WasteTracking'!I701), IF('B. WasteTracking'!$I$38=Calculations!$O$6,'B. WasteTracking'!I701,'B. WasteTracking'!I701*'B. WasteTracking'!$H701/100),0)</f>
        <v>0</v>
      </c>
      <c r="R675" s="67">
        <f>IF(ISNUMBER('B. WasteTracking'!J701), IF('B. WasteTracking'!$J$38=Calculations!$O$6,'B. WasteTracking'!J701,'B. WasteTracking'!J701*'B. WasteTracking'!$H701/100),0)</f>
        <v>0</v>
      </c>
      <c r="S675" s="67">
        <f>IF(ISNUMBER('B. WasteTracking'!K701), 'B. WasteTracking'!K701*'B. WasteTracking'!$H701/100,0)</f>
        <v>0</v>
      </c>
      <c r="T675" s="67">
        <f>IF(ISNUMBER('B. WasteTracking'!H701), 'B. WasteTracking'!H701,0)</f>
        <v>0</v>
      </c>
      <c r="W675" s="9"/>
      <c r="X675" s="9"/>
      <c r="AX675" s="4">
        <v>663</v>
      </c>
      <c r="AY675" s="4" t="e">
        <f>IF(#REF!="", "0",#REF! *#REF!/100)</f>
        <v>#REF!</v>
      </c>
      <c r="AZ675" s="4" t="e">
        <f>IF(#REF!="", "0",#REF! *#REF!/100)</f>
        <v>#REF!</v>
      </c>
      <c r="BA675" s="4" t="e">
        <f>IF(#REF!="", "0",#REF! *#REF!/100)</f>
        <v>#REF!</v>
      </c>
      <c r="BB675" s="4" t="e">
        <f>IF(#REF!="", "0",#REF! *#REF!/100)</f>
        <v>#REF!</v>
      </c>
    </row>
    <row r="676" spans="16:54" x14ac:dyDescent="0.35">
      <c r="P676" s="14">
        <f>'B. WasteTracking'!G702</f>
        <v>0</v>
      </c>
      <c r="Q676" s="67">
        <f>IF(ISNUMBER('B. WasteTracking'!I702), IF('B. WasteTracking'!$I$38=Calculations!$O$6,'B. WasteTracking'!I702,'B. WasteTracking'!I702*'B. WasteTracking'!$H702/100),0)</f>
        <v>0</v>
      </c>
      <c r="R676" s="67">
        <f>IF(ISNUMBER('B. WasteTracking'!J702), IF('B. WasteTracking'!$J$38=Calculations!$O$6,'B. WasteTracking'!J702,'B. WasteTracking'!J702*'B. WasteTracking'!$H702/100),0)</f>
        <v>0</v>
      </c>
      <c r="S676" s="67">
        <f>IF(ISNUMBER('B. WasteTracking'!K702), 'B. WasteTracking'!K702*'B. WasteTracking'!$H702/100,0)</f>
        <v>0</v>
      </c>
      <c r="T676" s="67">
        <f>IF(ISNUMBER('B. WasteTracking'!H702), 'B. WasteTracking'!H702,0)</f>
        <v>0</v>
      </c>
      <c r="W676" s="9"/>
      <c r="X676" s="9"/>
      <c r="AX676" s="4">
        <v>664</v>
      </c>
      <c r="AY676" s="4" t="e">
        <f>IF(#REF!="", "0",#REF! *#REF!/100)</f>
        <v>#REF!</v>
      </c>
      <c r="AZ676" s="4" t="e">
        <f>IF(#REF!="", "0",#REF! *#REF!/100)</f>
        <v>#REF!</v>
      </c>
      <c r="BA676" s="4" t="e">
        <f>IF(#REF!="", "0",#REF! *#REF!/100)</f>
        <v>#REF!</v>
      </c>
      <c r="BB676" s="4" t="e">
        <f>IF(#REF!="", "0",#REF! *#REF!/100)</f>
        <v>#REF!</v>
      </c>
    </row>
    <row r="677" spans="16:54" x14ac:dyDescent="0.35">
      <c r="P677" s="14">
        <f>'B. WasteTracking'!G703</f>
        <v>0</v>
      </c>
      <c r="Q677" s="67">
        <f>IF(ISNUMBER('B. WasteTracking'!I703), IF('B. WasteTracking'!$I$38=Calculations!$O$6,'B. WasteTracking'!I703,'B. WasteTracking'!I703*'B. WasteTracking'!$H703/100),0)</f>
        <v>0</v>
      </c>
      <c r="R677" s="67">
        <f>IF(ISNUMBER('B. WasteTracking'!J703), IF('B. WasteTracking'!$J$38=Calculations!$O$6,'B. WasteTracking'!J703,'B. WasteTracking'!J703*'B. WasteTracking'!$H703/100),0)</f>
        <v>0</v>
      </c>
      <c r="S677" s="67">
        <f>IF(ISNUMBER('B. WasteTracking'!K703), 'B. WasteTracking'!K703*'B. WasteTracking'!$H703/100,0)</f>
        <v>0</v>
      </c>
      <c r="T677" s="67">
        <f>IF(ISNUMBER('B. WasteTracking'!H703), 'B. WasteTracking'!H703,0)</f>
        <v>0</v>
      </c>
      <c r="W677" s="9"/>
      <c r="X677" s="9"/>
      <c r="AX677" s="4">
        <v>665</v>
      </c>
      <c r="AY677" s="4" t="e">
        <f>IF(#REF!="", "0",#REF! *#REF!/100)</f>
        <v>#REF!</v>
      </c>
      <c r="AZ677" s="4" t="e">
        <f>IF(#REF!="", "0",#REF! *#REF!/100)</f>
        <v>#REF!</v>
      </c>
      <c r="BA677" s="4" t="e">
        <f>IF(#REF!="", "0",#REF! *#REF!/100)</f>
        <v>#REF!</v>
      </c>
      <c r="BB677" s="4" t="e">
        <f>IF(#REF!="", "0",#REF! *#REF!/100)</f>
        <v>#REF!</v>
      </c>
    </row>
    <row r="678" spans="16:54" x14ac:dyDescent="0.35">
      <c r="P678" s="14">
        <f>'B. WasteTracking'!G704</f>
        <v>0</v>
      </c>
      <c r="Q678" s="67">
        <f>IF(ISNUMBER('B. WasteTracking'!I704), IF('B. WasteTracking'!$I$38=Calculations!$O$6,'B. WasteTracking'!I704,'B. WasteTracking'!I704*'B. WasteTracking'!$H704/100),0)</f>
        <v>0</v>
      </c>
      <c r="R678" s="67">
        <f>IF(ISNUMBER('B. WasteTracking'!J704), IF('B. WasteTracking'!$J$38=Calculations!$O$6,'B. WasteTracking'!J704,'B. WasteTracking'!J704*'B. WasteTracking'!$H704/100),0)</f>
        <v>0</v>
      </c>
      <c r="S678" s="67">
        <f>IF(ISNUMBER('B. WasteTracking'!K704), 'B. WasteTracking'!K704*'B. WasteTracking'!$H704/100,0)</f>
        <v>0</v>
      </c>
      <c r="T678" s="67">
        <f>IF(ISNUMBER('B. WasteTracking'!H704), 'B. WasteTracking'!H704,0)</f>
        <v>0</v>
      </c>
      <c r="W678" s="9"/>
      <c r="X678" s="9"/>
      <c r="AX678" s="4">
        <v>666</v>
      </c>
      <c r="AY678" s="4" t="e">
        <f>IF(#REF!="", "0",#REF! *#REF!/100)</f>
        <v>#REF!</v>
      </c>
      <c r="AZ678" s="4" t="e">
        <f>IF(#REF!="", "0",#REF! *#REF!/100)</f>
        <v>#REF!</v>
      </c>
      <c r="BA678" s="4" t="e">
        <f>IF(#REF!="", "0",#REF! *#REF!/100)</f>
        <v>#REF!</v>
      </c>
      <c r="BB678" s="4" t="e">
        <f>IF(#REF!="", "0",#REF! *#REF!/100)</f>
        <v>#REF!</v>
      </c>
    </row>
    <row r="679" spans="16:54" x14ac:dyDescent="0.35">
      <c r="P679" s="14">
        <f>'B. WasteTracking'!G705</f>
        <v>0</v>
      </c>
      <c r="Q679" s="67">
        <f>IF(ISNUMBER('B. WasteTracking'!I705), IF('B. WasteTracking'!$I$38=Calculations!$O$6,'B. WasteTracking'!I705,'B. WasteTracking'!I705*'B. WasteTracking'!$H705/100),0)</f>
        <v>0</v>
      </c>
      <c r="R679" s="67">
        <f>IF(ISNUMBER('B. WasteTracking'!J705), IF('B. WasteTracking'!$J$38=Calculations!$O$6,'B. WasteTracking'!J705,'B. WasteTracking'!J705*'B. WasteTracking'!$H705/100),0)</f>
        <v>0</v>
      </c>
      <c r="S679" s="67">
        <f>IF(ISNUMBER('B. WasteTracking'!K705), 'B. WasteTracking'!K705*'B. WasteTracking'!$H705/100,0)</f>
        <v>0</v>
      </c>
      <c r="T679" s="67">
        <f>IF(ISNUMBER('B. WasteTracking'!H705), 'B. WasteTracking'!H705,0)</f>
        <v>0</v>
      </c>
      <c r="W679" s="9"/>
      <c r="X679" s="9"/>
      <c r="AX679" s="4">
        <v>667</v>
      </c>
      <c r="AY679" s="4" t="e">
        <f>IF(#REF!="", "0",#REF! *#REF!/100)</f>
        <v>#REF!</v>
      </c>
      <c r="AZ679" s="4" t="e">
        <f>IF(#REF!="", "0",#REF! *#REF!/100)</f>
        <v>#REF!</v>
      </c>
      <c r="BA679" s="4" t="e">
        <f>IF(#REF!="", "0",#REF! *#REF!/100)</f>
        <v>#REF!</v>
      </c>
      <c r="BB679" s="4" t="e">
        <f>IF(#REF!="", "0",#REF! *#REF!/100)</f>
        <v>#REF!</v>
      </c>
    </row>
    <row r="680" spans="16:54" x14ac:dyDescent="0.35">
      <c r="P680" s="14">
        <f>'B. WasteTracking'!G706</f>
        <v>0</v>
      </c>
      <c r="Q680" s="67">
        <f>IF(ISNUMBER('B. WasteTracking'!I706), IF('B. WasteTracking'!$I$38=Calculations!$O$6,'B. WasteTracking'!I706,'B. WasteTracking'!I706*'B. WasteTracking'!$H706/100),0)</f>
        <v>0</v>
      </c>
      <c r="R680" s="67">
        <f>IF(ISNUMBER('B. WasteTracking'!J706), IF('B. WasteTracking'!$J$38=Calculations!$O$6,'B. WasteTracking'!J706,'B. WasteTracking'!J706*'B. WasteTracking'!$H706/100),0)</f>
        <v>0</v>
      </c>
      <c r="S680" s="67">
        <f>IF(ISNUMBER('B. WasteTracking'!K706), 'B. WasteTracking'!K706*'B. WasteTracking'!$H706/100,0)</f>
        <v>0</v>
      </c>
      <c r="T680" s="67">
        <f>IF(ISNUMBER('B. WasteTracking'!H706), 'B. WasteTracking'!H706,0)</f>
        <v>0</v>
      </c>
      <c r="W680" s="9"/>
      <c r="X680" s="9"/>
      <c r="AX680" s="4">
        <v>668</v>
      </c>
      <c r="AY680" s="4" t="e">
        <f>IF(#REF!="", "0",#REF! *#REF!/100)</f>
        <v>#REF!</v>
      </c>
      <c r="AZ680" s="4" t="e">
        <f>IF(#REF!="", "0",#REF! *#REF!/100)</f>
        <v>#REF!</v>
      </c>
      <c r="BA680" s="4" t="e">
        <f>IF(#REF!="", "0",#REF! *#REF!/100)</f>
        <v>#REF!</v>
      </c>
      <c r="BB680" s="4" t="e">
        <f>IF(#REF!="", "0",#REF! *#REF!/100)</f>
        <v>#REF!</v>
      </c>
    </row>
    <row r="681" spans="16:54" x14ac:dyDescent="0.35">
      <c r="P681" s="14">
        <f>'B. WasteTracking'!G707</f>
        <v>0</v>
      </c>
      <c r="Q681" s="67">
        <f>IF(ISNUMBER('B. WasteTracking'!I707), IF('B. WasteTracking'!$I$38=Calculations!$O$6,'B. WasteTracking'!I707,'B. WasteTracking'!I707*'B. WasteTracking'!$H707/100),0)</f>
        <v>0</v>
      </c>
      <c r="R681" s="67">
        <f>IF(ISNUMBER('B. WasteTracking'!J707), IF('B. WasteTracking'!$J$38=Calculations!$O$6,'B. WasteTracking'!J707,'B. WasteTracking'!J707*'B. WasteTracking'!$H707/100),0)</f>
        <v>0</v>
      </c>
      <c r="S681" s="67">
        <f>IF(ISNUMBER('B. WasteTracking'!K707), 'B. WasteTracking'!K707*'B. WasteTracking'!$H707/100,0)</f>
        <v>0</v>
      </c>
      <c r="T681" s="67">
        <f>IF(ISNUMBER('B. WasteTracking'!H707), 'B. WasteTracking'!H707,0)</f>
        <v>0</v>
      </c>
      <c r="W681" s="9"/>
      <c r="X681" s="9"/>
      <c r="AX681" s="4">
        <v>669</v>
      </c>
      <c r="AY681" s="4" t="e">
        <f>IF(#REF!="", "0",#REF! *#REF!/100)</f>
        <v>#REF!</v>
      </c>
      <c r="AZ681" s="4" t="e">
        <f>IF(#REF!="", "0",#REF! *#REF!/100)</f>
        <v>#REF!</v>
      </c>
      <c r="BA681" s="4" t="e">
        <f>IF(#REF!="", "0",#REF! *#REF!/100)</f>
        <v>#REF!</v>
      </c>
      <c r="BB681" s="4" t="e">
        <f>IF(#REF!="", "0",#REF! *#REF!/100)</f>
        <v>#REF!</v>
      </c>
    </row>
    <row r="682" spans="16:54" x14ac:dyDescent="0.35">
      <c r="P682" s="14">
        <f>'B. WasteTracking'!G708</f>
        <v>0</v>
      </c>
      <c r="Q682" s="67">
        <f>IF(ISNUMBER('B. WasteTracking'!I708), IF('B. WasteTracking'!$I$38=Calculations!$O$6,'B. WasteTracking'!I708,'B. WasteTracking'!I708*'B. WasteTracking'!$H708/100),0)</f>
        <v>0</v>
      </c>
      <c r="R682" s="67">
        <f>IF(ISNUMBER('B. WasteTracking'!J708), IF('B. WasteTracking'!$J$38=Calculations!$O$6,'B. WasteTracking'!J708,'B. WasteTracking'!J708*'B. WasteTracking'!$H708/100),0)</f>
        <v>0</v>
      </c>
      <c r="S682" s="67">
        <f>IF(ISNUMBER('B. WasteTracking'!K708), 'B. WasteTracking'!K708*'B. WasteTracking'!$H708/100,0)</f>
        <v>0</v>
      </c>
      <c r="T682" s="67">
        <f>IF(ISNUMBER('B. WasteTracking'!H708), 'B. WasteTracking'!H708,0)</f>
        <v>0</v>
      </c>
      <c r="W682" s="9"/>
      <c r="X682" s="9"/>
      <c r="AX682" s="4">
        <v>670</v>
      </c>
      <c r="AY682" s="4" t="e">
        <f>IF(#REF!="", "0",#REF! *#REF!/100)</f>
        <v>#REF!</v>
      </c>
      <c r="AZ682" s="4" t="e">
        <f>IF(#REF!="", "0",#REF! *#REF!/100)</f>
        <v>#REF!</v>
      </c>
      <c r="BA682" s="4" t="e">
        <f>IF(#REF!="", "0",#REF! *#REF!/100)</f>
        <v>#REF!</v>
      </c>
      <c r="BB682" s="4" t="e">
        <f>IF(#REF!="", "0",#REF! *#REF!/100)</f>
        <v>#REF!</v>
      </c>
    </row>
    <row r="683" spans="16:54" x14ac:dyDescent="0.35">
      <c r="P683" s="14">
        <f>'B. WasteTracking'!G709</f>
        <v>0</v>
      </c>
      <c r="Q683" s="67">
        <f>IF(ISNUMBER('B. WasteTracking'!I709), IF('B. WasteTracking'!$I$38=Calculations!$O$6,'B. WasteTracking'!I709,'B. WasteTracking'!I709*'B. WasteTracking'!$H709/100),0)</f>
        <v>0</v>
      </c>
      <c r="R683" s="67">
        <f>IF(ISNUMBER('B. WasteTracking'!J709), IF('B. WasteTracking'!$J$38=Calculations!$O$6,'B. WasteTracking'!J709,'B. WasteTracking'!J709*'B. WasteTracking'!$H709/100),0)</f>
        <v>0</v>
      </c>
      <c r="S683" s="67">
        <f>IF(ISNUMBER('B. WasteTracking'!K709), 'B. WasteTracking'!K709*'B. WasteTracking'!$H709/100,0)</f>
        <v>0</v>
      </c>
      <c r="T683" s="67">
        <f>IF(ISNUMBER('B. WasteTracking'!H709), 'B. WasteTracking'!H709,0)</f>
        <v>0</v>
      </c>
      <c r="W683" s="9"/>
      <c r="X683" s="9"/>
      <c r="AX683" s="4">
        <v>671</v>
      </c>
      <c r="AY683" s="4" t="e">
        <f>IF(#REF!="", "0",#REF! *#REF!/100)</f>
        <v>#REF!</v>
      </c>
      <c r="AZ683" s="4" t="e">
        <f>IF(#REF!="", "0",#REF! *#REF!/100)</f>
        <v>#REF!</v>
      </c>
      <c r="BA683" s="4" t="e">
        <f>IF(#REF!="", "0",#REF! *#REF!/100)</f>
        <v>#REF!</v>
      </c>
      <c r="BB683" s="4" t="e">
        <f>IF(#REF!="", "0",#REF! *#REF!/100)</f>
        <v>#REF!</v>
      </c>
    </row>
    <row r="684" spans="16:54" x14ac:dyDescent="0.35">
      <c r="P684" s="14">
        <f>'B. WasteTracking'!G710</f>
        <v>0</v>
      </c>
      <c r="Q684" s="67">
        <f>IF(ISNUMBER('B. WasteTracking'!I710), IF('B. WasteTracking'!$I$38=Calculations!$O$6,'B. WasteTracking'!I710,'B. WasteTracking'!I710*'B. WasteTracking'!$H710/100),0)</f>
        <v>0</v>
      </c>
      <c r="R684" s="67">
        <f>IF(ISNUMBER('B. WasteTracking'!J710), IF('B. WasteTracking'!$J$38=Calculations!$O$6,'B. WasteTracking'!J710,'B. WasteTracking'!J710*'B. WasteTracking'!$H710/100),0)</f>
        <v>0</v>
      </c>
      <c r="S684" s="67">
        <f>IF(ISNUMBER('B. WasteTracking'!K710), 'B. WasteTracking'!K710*'B. WasteTracking'!$H710/100,0)</f>
        <v>0</v>
      </c>
      <c r="T684" s="67">
        <f>IF(ISNUMBER('B. WasteTracking'!H710), 'B. WasteTracking'!H710,0)</f>
        <v>0</v>
      </c>
      <c r="W684" s="9"/>
      <c r="X684" s="9"/>
      <c r="AX684" s="4">
        <v>672</v>
      </c>
      <c r="AY684" s="4" t="e">
        <f>IF(#REF!="", "0",#REF! *#REF!/100)</f>
        <v>#REF!</v>
      </c>
      <c r="AZ684" s="4" t="e">
        <f>IF(#REF!="", "0",#REF! *#REF!/100)</f>
        <v>#REF!</v>
      </c>
      <c r="BA684" s="4" t="e">
        <f>IF(#REF!="", "0",#REF! *#REF!/100)</f>
        <v>#REF!</v>
      </c>
      <c r="BB684" s="4" t="e">
        <f>IF(#REF!="", "0",#REF! *#REF!/100)</f>
        <v>#REF!</v>
      </c>
    </row>
    <row r="685" spans="16:54" x14ac:dyDescent="0.35">
      <c r="P685" s="14">
        <f>'B. WasteTracking'!G711</f>
        <v>0</v>
      </c>
      <c r="Q685" s="67">
        <f>IF(ISNUMBER('B. WasteTracking'!I711), IF('B. WasteTracking'!$I$38=Calculations!$O$6,'B. WasteTracking'!I711,'B. WasteTracking'!I711*'B. WasteTracking'!$H711/100),0)</f>
        <v>0</v>
      </c>
      <c r="R685" s="67">
        <f>IF(ISNUMBER('B. WasteTracking'!J711), IF('B. WasteTracking'!$J$38=Calculations!$O$6,'B. WasteTracking'!J711,'B. WasteTracking'!J711*'B. WasteTracking'!$H711/100),0)</f>
        <v>0</v>
      </c>
      <c r="S685" s="67">
        <f>IF(ISNUMBER('B. WasteTracking'!K711), 'B. WasteTracking'!K711*'B. WasteTracking'!$H711/100,0)</f>
        <v>0</v>
      </c>
      <c r="T685" s="67">
        <f>IF(ISNUMBER('B. WasteTracking'!H711), 'B. WasteTracking'!H711,0)</f>
        <v>0</v>
      </c>
      <c r="W685" s="9"/>
      <c r="X685" s="9"/>
      <c r="AX685" s="4">
        <v>673</v>
      </c>
      <c r="AY685" s="4" t="e">
        <f>IF(#REF!="", "0",#REF! *#REF!/100)</f>
        <v>#REF!</v>
      </c>
      <c r="AZ685" s="4" t="e">
        <f>IF(#REF!="", "0",#REF! *#REF!/100)</f>
        <v>#REF!</v>
      </c>
      <c r="BA685" s="4" t="e">
        <f>IF(#REF!="", "0",#REF! *#REF!/100)</f>
        <v>#REF!</v>
      </c>
      <c r="BB685" s="4" t="e">
        <f>IF(#REF!="", "0",#REF! *#REF!/100)</f>
        <v>#REF!</v>
      </c>
    </row>
    <row r="686" spans="16:54" x14ac:dyDescent="0.35">
      <c r="P686" s="14">
        <f>'B. WasteTracking'!G712</f>
        <v>0</v>
      </c>
      <c r="Q686" s="67">
        <f>IF(ISNUMBER('B. WasteTracking'!I712), IF('B. WasteTracking'!$I$38=Calculations!$O$6,'B. WasteTracking'!I712,'B. WasteTracking'!I712*'B. WasteTracking'!$H712/100),0)</f>
        <v>0</v>
      </c>
      <c r="R686" s="67">
        <f>IF(ISNUMBER('B. WasteTracking'!J712), IF('B. WasteTracking'!$J$38=Calculations!$O$6,'B. WasteTracking'!J712,'B. WasteTracking'!J712*'B. WasteTracking'!$H712/100),0)</f>
        <v>0</v>
      </c>
      <c r="S686" s="67">
        <f>IF(ISNUMBER('B. WasteTracking'!K712), 'B. WasteTracking'!K712*'B. WasteTracking'!$H712/100,0)</f>
        <v>0</v>
      </c>
      <c r="T686" s="67">
        <f>IF(ISNUMBER('B. WasteTracking'!H712), 'B. WasteTracking'!H712,0)</f>
        <v>0</v>
      </c>
      <c r="W686" s="9"/>
      <c r="X686" s="9"/>
      <c r="AX686" s="4">
        <v>674</v>
      </c>
      <c r="AY686" s="4" t="e">
        <f>IF(#REF!="", "0",#REF! *#REF!/100)</f>
        <v>#REF!</v>
      </c>
      <c r="AZ686" s="4" t="e">
        <f>IF(#REF!="", "0",#REF! *#REF!/100)</f>
        <v>#REF!</v>
      </c>
      <c r="BA686" s="4" t="e">
        <f>IF(#REF!="", "0",#REF! *#REF!/100)</f>
        <v>#REF!</v>
      </c>
      <c r="BB686" s="4" t="e">
        <f>IF(#REF!="", "0",#REF! *#REF!/100)</f>
        <v>#REF!</v>
      </c>
    </row>
    <row r="687" spans="16:54" x14ac:dyDescent="0.35">
      <c r="P687" s="14">
        <f>'B. WasteTracking'!G713</f>
        <v>0</v>
      </c>
      <c r="Q687" s="67">
        <f>IF(ISNUMBER('B. WasteTracking'!I713), IF('B. WasteTracking'!$I$38=Calculations!$O$6,'B. WasteTracking'!I713,'B. WasteTracking'!I713*'B. WasteTracking'!$H713/100),0)</f>
        <v>0</v>
      </c>
      <c r="R687" s="67">
        <f>IF(ISNUMBER('B. WasteTracking'!J713), IF('B. WasteTracking'!$J$38=Calculations!$O$6,'B. WasteTracking'!J713,'B. WasteTracking'!J713*'B. WasteTracking'!$H713/100),0)</f>
        <v>0</v>
      </c>
      <c r="S687" s="67">
        <f>IF(ISNUMBER('B. WasteTracking'!K713), 'B. WasteTracking'!K713*'B. WasteTracking'!$H713/100,0)</f>
        <v>0</v>
      </c>
      <c r="T687" s="67">
        <f>IF(ISNUMBER('B. WasteTracking'!H713), 'B. WasteTracking'!H713,0)</f>
        <v>0</v>
      </c>
      <c r="W687" s="9"/>
      <c r="X687" s="9"/>
      <c r="AX687" s="4">
        <v>675</v>
      </c>
      <c r="AY687" s="4" t="e">
        <f>IF(#REF!="", "0",#REF! *#REF!/100)</f>
        <v>#REF!</v>
      </c>
      <c r="AZ687" s="4" t="e">
        <f>IF(#REF!="", "0",#REF! *#REF!/100)</f>
        <v>#REF!</v>
      </c>
      <c r="BA687" s="4" t="e">
        <f>IF(#REF!="", "0",#REF! *#REF!/100)</f>
        <v>#REF!</v>
      </c>
      <c r="BB687" s="4" t="e">
        <f>IF(#REF!="", "0",#REF! *#REF!/100)</f>
        <v>#REF!</v>
      </c>
    </row>
    <row r="688" spans="16:54" x14ac:dyDescent="0.35">
      <c r="P688" s="14">
        <f>'B. WasteTracking'!G714</f>
        <v>0</v>
      </c>
      <c r="Q688" s="67">
        <f>IF(ISNUMBER('B. WasteTracking'!I714), IF('B. WasteTracking'!$I$38=Calculations!$O$6,'B. WasteTracking'!I714,'B. WasteTracking'!I714*'B. WasteTracking'!$H714/100),0)</f>
        <v>0</v>
      </c>
      <c r="R688" s="67">
        <f>IF(ISNUMBER('B. WasteTracking'!J714), IF('B. WasteTracking'!$J$38=Calculations!$O$6,'B. WasteTracking'!J714,'B. WasteTracking'!J714*'B. WasteTracking'!$H714/100),0)</f>
        <v>0</v>
      </c>
      <c r="S688" s="67">
        <f>IF(ISNUMBER('B. WasteTracking'!K714), 'B. WasteTracking'!K714*'B. WasteTracking'!$H714/100,0)</f>
        <v>0</v>
      </c>
      <c r="T688" s="67">
        <f>IF(ISNUMBER('B. WasteTracking'!H714), 'B. WasteTracking'!H714,0)</f>
        <v>0</v>
      </c>
      <c r="W688" s="9"/>
      <c r="X688" s="9"/>
      <c r="AX688" s="4">
        <v>676</v>
      </c>
      <c r="AY688" s="4" t="e">
        <f>IF(#REF!="", "0",#REF! *#REF!/100)</f>
        <v>#REF!</v>
      </c>
      <c r="AZ688" s="4" t="e">
        <f>IF(#REF!="", "0",#REF! *#REF!/100)</f>
        <v>#REF!</v>
      </c>
      <c r="BA688" s="4" t="e">
        <f>IF(#REF!="", "0",#REF! *#REF!/100)</f>
        <v>#REF!</v>
      </c>
      <c r="BB688" s="4" t="e">
        <f>IF(#REF!="", "0",#REF! *#REF!/100)</f>
        <v>#REF!</v>
      </c>
    </row>
    <row r="689" spans="16:54" x14ac:dyDescent="0.35">
      <c r="P689" s="14">
        <f>'B. WasteTracking'!G715</f>
        <v>0</v>
      </c>
      <c r="Q689" s="67">
        <f>IF(ISNUMBER('B. WasteTracking'!I715), IF('B. WasteTracking'!$I$38=Calculations!$O$6,'B. WasteTracking'!I715,'B. WasteTracking'!I715*'B. WasteTracking'!$H715/100),0)</f>
        <v>0</v>
      </c>
      <c r="R689" s="67">
        <f>IF(ISNUMBER('B. WasteTracking'!J715), IF('B. WasteTracking'!$J$38=Calculations!$O$6,'B. WasteTracking'!J715,'B. WasteTracking'!J715*'B. WasteTracking'!$H715/100),0)</f>
        <v>0</v>
      </c>
      <c r="S689" s="67">
        <f>IF(ISNUMBER('B. WasteTracking'!K715), 'B. WasteTracking'!K715*'B. WasteTracking'!$H715/100,0)</f>
        <v>0</v>
      </c>
      <c r="T689" s="67">
        <f>IF(ISNUMBER('B. WasteTracking'!H715), 'B. WasteTracking'!H715,0)</f>
        <v>0</v>
      </c>
      <c r="W689" s="9"/>
      <c r="X689" s="9"/>
      <c r="AX689" s="4">
        <v>677</v>
      </c>
      <c r="AY689" s="4" t="e">
        <f>IF(#REF!="", "0",#REF! *#REF!/100)</f>
        <v>#REF!</v>
      </c>
      <c r="AZ689" s="4" t="e">
        <f>IF(#REF!="", "0",#REF! *#REF!/100)</f>
        <v>#REF!</v>
      </c>
      <c r="BA689" s="4" t="e">
        <f>IF(#REF!="", "0",#REF! *#REF!/100)</f>
        <v>#REF!</v>
      </c>
      <c r="BB689" s="4" t="e">
        <f>IF(#REF!="", "0",#REF! *#REF!/100)</f>
        <v>#REF!</v>
      </c>
    </row>
    <row r="690" spans="16:54" x14ac:dyDescent="0.35">
      <c r="P690" s="14">
        <f>'B. WasteTracking'!G716</f>
        <v>0</v>
      </c>
      <c r="Q690" s="67">
        <f>IF(ISNUMBER('B. WasteTracking'!I716), IF('B. WasteTracking'!$I$38=Calculations!$O$6,'B. WasteTracking'!I716,'B. WasteTracking'!I716*'B. WasteTracking'!$H716/100),0)</f>
        <v>0</v>
      </c>
      <c r="R690" s="67">
        <f>IF(ISNUMBER('B. WasteTracking'!J716), IF('B. WasteTracking'!$J$38=Calculations!$O$6,'B. WasteTracking'!J716,'B. WasteTracking'!J716*'B. WasteTracking'!$H716/100),0)</f>
        <v>0</v>
      </c>
      <c r="S690" s="67">
        <f>IF(ISNUMBER('B. WasteTracking'!K716), 'B. WasteTracking'!K716*'B. WasteTracking'!$H716/100,0)</f>
        <v>0</v>
      </c>
      <c r="T690" s="67">
        <f>IF(ISNUMBER('B. WasteTracking'!H716), 'B. WasteTracking'!H716,0)</f>
        <v>0</v>
      </c>
      <c r="W690" s="9"/>
      <c r="X690" s="9"/>
      <c r="AX690" s="4">
        <v>678</v>
      </c>
      <c r="AY690" s="4" t="e">
        <f>IF(#REF!="", "0",#REF! *#REF!/100)</f>
        <v>#REF!</v>
      </c>
      <c r="AZ690" s="4" t="e">
        <f>IF(#REF!="", "0",#REF! *#REF!/100)</f>
        <v>#REF!</v>
      </c>
      <c r="BA690" s="4" t="e">
        <f>IF(#REF!="", "0",#REF! *#REF!/100)</f>
        <v>#REF!</v>
      </c>
      <c r="BB690" s="4" t="e">
        <f>IF(#REF!="", "0",#REF! *#REF!/100)</f>
        <v>#REF!</v>
      </c>
    </row>
    <row r="691" spans="16:54" x14ac:dyDescent="0.35">
      <c r="P691" s="14">
        <f>'B. WasteTracking'!G717</f>
        <v>0</v>
      </c>
      <c r="Q691" s="67">
        <f>IF(ISNUMBER('B. WasteTracking'!I717), IF('B. WasteTracking'!$I$38=Calculations!$O$6,'B. WasteTracking'!I717,'B. WasteTracking'!I717*'B. WasteTracking'!$H717/100),0)</f>
        <v>0</v>
      </c>
      <c r="R691" s="67">
        <f>IF(ISNUMBER('B. WasteTracking'!J717), IF('B. WasteTracking'!$J$38=Calculations!$O$6,'B. WasteTracking'!J717,'B. WasteTracking'!J717*'B. WasteTracking'!$H717/100),0)</f>
        <v>0</v>
      </c>
      <c r="S691" s="67">
        <f>IF(ISNUMBER('B. WasteTracking'!K717), 'B. WasteTracking'!K717*'B. WasteTracking'!$H717/100,0)</f>
        <v>0</v>
      </c>
      <c r="T691" s="67">
        <f>IF(ISNUMBER('B. WasteTracking'!H717), 'B. WasteTracking'!H717,0)</f>
        <v>0</v>
      </c>
      <c r="W691" s="9"/>
      <c r="X691" s="9"/>
      <c r="AX691" s="4">
        <v>679</v>
      </c>
      <c r="AY691" s="4" t="e">
        <f>IF(#REF!="", "0",#REF! *#REF!/100)</f>
        <v>#REF!</v>
      </c>
      <c r="AZ691" s="4" t="e">
        <f>IF(#REF!="", "0",#REF! *#REF!/100)</f>
        <v>#REF!</v>
      </c>
      <c r="BA691" s="4" t="e">
        <f>IF(#REF!="", "0",#REF! *#REF!/100)</f>
        <v>#REF!</v>
      </c>
      <c r="BB691" s="4" t="e">
        <f>IF(#REF!="", "0",#REF! *#REF!/100)</f>
        <v>#REF!</v>
      </c>
    </row>
    <row r="692" spans="16:54" x14ac:dyDescent="0.35">
      <c r="P692" s="14">
        <f>'B. WasteTracking'!G718</f>
        <v>0</v>
      </c>
      <c r="Q692" s="67">
        <f>IF(ISNUMBER('B. WasteTracking'!I718), IF('B. WasteTracking'!$I$38=Calculations!$O$6,'B. WasteTracking'!I718,'B. WasteTracking'!I718*'B. WasteTracking'!$H718/100),0)</f>
        <v>0</v>
      </c>
      <c r="R692" s="67">
        <f>IF(ISNUMBER('B. WasteTracking'!J718), IF('B. WasteTracking'!$J$38=Calculations!$O$6,'B. WasteTracking'!J718,'B. WasteTracking'!J718*'B. WasteTracking'!$H718/100),0)</f>
        <v>0</v>
      </c>
      <c r="S692" s="67">
        <f>IF(ISNUMBER('B. WasteTracking'!K718), 'B. WasteTracking'!K718*'B. WasteTracking'!$H718/100,0)</f>
        <v>0</v>
      </c>
      <c r="T692" s="67">
        <f>IF(ISNUMBER('B. WasteTracking'!H718), 'B. WasteTracking'!H718,0)</f>
        <v>0</v>
      </c>
      <c r="W692" s="9"/>
      <c r="X692" s="9"/>
      <c r="AX692" s="4">
        <v>680</v>
      </c>
      <c r="AY692" s="4" t="e">
        <f>IF(#REF!="", "0",#REF! *#REF!/100)</f>
        <v>#REF!</v>
      </c>
      <c r="AZ692" s="4" t="e">
        <f>IF(#REF!="", "0",#REF! *#REF!/100)</f>
        <v>#REF!</v>
      </c>
      <c r="BA692" s="4" t="e">
        <f>IF(#REF!="", "0",#REF! *#REF!/100)</f>
        <v>#REF!</v>
      </c>
      <c r="BB692" s="4" t="e">
        <f>IF(#REF!="", "0",#REF! *#REF!/100)</f>
        <v>#REF!</v>
      </c>
    </row>
    <row r="693" spans="16:54" x14ac:dyDescent="0.35">
      <c r="P693" s="14">
        <f>'B. WasteTracking'!G719</f>
        <v>0</v>
      </c>
      <c r="Q693" s="67">
        <f>IF(ISNUMBER('B. WasteTracking'!I719), IF('B. WasteTracking'!$I$38=Calculations!$O$6,'B. WasteTracking'!I719,'B. WasteTracking'!I719*'B. WasteTracking'!$H719/100),0)</f>
        <v>0</v>
      </c>
      <c r="R693" s="67">
        <f>IF(ISNUMBER('B. WasteTracking'!J719), IF('B. WasteTracking'!$J$38=Calculations!$O$6,'B. WasteTracking'!J719,'B. WasteTracking'!J719*'B. WasteTracking'!$H719/100),0)</f>
        <v>0</v>
      </c>
      <c r="S693" s="67">
        <f>IF(ISNUMBER('B. WasteTracking'!K719), 'B. WasteTracking'!K719*'B. WasteTracking'!$H719/100,0)</f>
        <v>0</v>
      </c>
      <c r="T693" s="67">
        <f>IF(ISNUMBER('B. WasteTracking'!H719), 'B. WasteTracking'!H719,0)</f>
        <v>0</v>
      </c>
      <c r="W693" s="9"/>
      <c r="X693" s="9"/>
      <c r="AX693" s="4">
        <v>681</v>
      </c>
      <c r="AY693" s="4" t="e">
        <f>IF(#REF!="", "0",#REF! *#REF!/100)</f>
        <v>#REF!</v>
      </c>
      <c r="AZ693" s="4" t="e">
        <f>IF(#REF!="", "0",#REF! *#REF!/100)</f>
        <v>#REF!</v>
      </c>
      <c r="BA693" s="4" t="e">
        <f>IF(#REF!="", "0",#REF! *#REF!/100)</f>
        <v>#REF!</v>
      </c>
      <c r="BB693" s="4" t="e">
        <f>IF(#REF!="", "0",#REF! *#REF!/100)</f>
        <v>#REF!</v>
      </c>
    </row>
    <row r="694" spans="16:54" x14ac:dyDescent="0.35">
      <c r="P694" s="14">
        <f>'B. WasteTracking'!G720</f>
        <v>0</v>
      </c>
      <c r="Q694" s="67">
        <f>IF(ISNUMBER('B. WasteTracking'!I720), IF('B. WasteTracking'!$I$38=Calculations!$O$6,'B. WasteTracking'!I720,'B. WasteTracking'!I720*'B. WasteTracking'!$H720/100),0)</f>
        <v>0</v>
      </c>
      <c r="R694" s="67">
        <f>IF(ISNUMBER('B. WasteTracking'!J720), IF('B. WasteTracking'!$J$38=Calculations!$O$6,'B. WasteTracking'!J720,'B. WasteTracking'!J720*'B. WasteTracking'!$H720/100),0)</f>
        <v>0</v>
      </c>
      <c r="S694" s="67">
        <f>IF(ISNUMBER('B. WasteTracking'!K720), 'B. WasteTracking'!K720*'B. WasteTracking'!$H720/100,0)</f>
        <v>0</v>
      </c>
      <c r="T694" s="67">
        <f>IF(ISNUMBER('B. WasteTracking'!H720), 'B. WasteTracking'!H720,0)</f>
        <v>0</v>
      </c>
      <c r="W694" s="9"/>
      <c r="X694" s="9"/>
      <c r="AX694" s="4">
        <v>682</v>
      </c>
      <c r="AY694" s="4" t="e">
        <f>IF(#REF!="", "0",#REF! *#REF!/100)</f>
        <v>#REF!</v>
      </c>
      <c r="AZ694" s="4" t="e">
        <f>IF(#REF!="", "0",#REF! *#REF!/100)</f>
        <v>#REF!</v>
      </c>
      <c r="BA694" s="4" t="e">
        <f>IF(#REF!="", "0",#REF! *#REF!/100)</f>
        <v>#REF!</v>
      </c>
      <c r="BB694" s="4" t="e">
        <f>IF(#REF!="", "0",#REF! *#REF!/100)</f>
        <v>#REF!</v>
      </c>
    </row>
    <row r="695" spans="16:54" x14ac:dyDescent="0.35">
      <c r="P695" s="14">
        <f>'B. WasteTracking'!G721</f>
        <v>0</v>
      </c>
      <c r="Q695" s="67">
        <f>IF(ISNUMBER('B. WasteTracking'!I721), IF('B. WasteTracking'!$I$38=Calculations!$O$6,'B. WasteTracking'!I721,'B. WasteTracking'!I721*'B. WasteTracking'!$H721/100),0)</f>
        <v>0</v>
      </c>
      <c r="R695" s="67">
        <f>IF(ISNUMBER('B. WasteTracking'!J721), IF('B. WasteTracking'!$J$38=Calculations!$O$6,'B. WasteTracking'!J721,'B. WasteTracking'!J721*'B. WasteTracking'!$H721/100),0)</f>
        <v>0</v>
      </c>
      <c r="S695" s="67">
        <f>IF(ISNUMBER('B. WasteTracking'!K721), 'B. WasteTracking'!K721*'B. WasteTracking'!$H721/100,0)</f>
        <v>0</v>
      </c>
      <c r="T695" s="67">
        <f>IF(ISNUMBER('B. WasteTracking'!H721), 'B. WasteTracking'!H721,0)</f>
        <v>0</v>
      </c>
      <c r="W695" s="9"/>
      <c r="X695" s="9"/>
      <c r="AX695" s="4">
        <v>683</v>
      </c>
      <c r="AY695" s="4" t="e">
        <f>IF(#REF!="", "0",#REF! *#REF!/100)</f>
        <v>#REF!</v>
      </c>
      <c r="AZ695" s="4" t="e">
        <f>IF(#REF!="", "0",#REF! *#REF!/100)</f>
        <v>#REF!</v>
      </c>
      <c r="BA695" s="4" t="e">
        <f>IF(#REF!="", "0",#REF! *#REF!/100)</f>
        <v>#REF!</v>
      </c>
      <c r="BB695" s="4" t="e">
        <f>IF(#REF!="", "0",#REF! *#REF!/100)</f>
        <v>#REF!</v>
      </c>
    </row>
    <row r="696" spans="16:54" x14ac:dyDescent="0.35">
      <c r="P696" s="14">
        <f>'B. WasteTracking'!G722</f>
        <v>0</v>
      </c>
      <c r="Q696" s="67">
        <f>IF(ISNUMBER('B. WasteTracking'!I722), IF('B. WasteTracking'!$I$38=Calculations!$O$6,'B. WasteTracking'!I722,'B. WasteTracking'!I722*'B. WasteTracking'!$H722/100),0)</f>
        <v>0</v>
      </c>
      <c r="R696" s="67">
        <f>IF(ISNUMBER('B. WasteTracking'!J722), IF('B. WasteTracking'!$J$38=Calculations!$O$6,'B. WasteTracking'!J722,'B. WasteTracking'!J722*'B. WasteTracking'!$H722/100),0)</f>
        <v>0</v>
      </c>
      <c r="S696" s="67">
        <f>IF(ISNUMBER('B. WasteTracking'!K722), 'B. WasteTracking'!K722*'B. WasteTracking'!$H722/100,0)</f>
        <v>0</v>
      </c>
      <c r="T696" s="67">
        <f>IF(ISNUMBER('B. WasteTracking'!H722), 'B. WasteTracking'!H722,0)</f>
        <v>0</v>
      </c>
      <c r="W696" s="9"/>
      <c r="X696" s="9"/>
      <c r="AX696" s="4">
        <v>684</v>
      </c>
      <c r="AY696" s="4" t="e">
        <f>IF(#REF!="", "0",#REF! *#REF!/100)</f>
        <v>#REF!</v>
      </c>
      <c r="AZ696" s="4" t="e">
        <f>IF(#REF!="", "0",#REF! *#REF!/100)</f>
        <v>#REF!</v>
      </c>
      <c r="BA696" s="4" t="e">
        <f>IF(#REF!="", "0",#REF! *#REF!/100)</f>
        <v>#REF!</v>
      </c>
      <c r="BB696" s="4" t="e">
        <f>IF(#REF!="", "0",#REF! *#REF!/100)</f>
        <v>#REF!</v>
      </c>
    </row>
    <row r="697" spans="16:54" x14ac:dyDescent="0.35">
      <c r="P697" s="14">
        <f>'B. WasteTracking'!G723</f>
        <v>0</v>
      </c>
      <c r="Q697" s="67">
        <f>IF(ISNUMBER('B. WasteTracking'!I723), IF('B. WasteTracking'!$I$38=Calculations!$O$6,'B. WasteTracking'!I723,'B. WasteTracking'!I723*'B. WasteTracking'!$H723/100),0)</f>
        <v>0</v>
      </c>
      <c r="R697" s="67">
        <f>IF(ISNUMBER('B. WasteTracking'!J723), IF('B. WasteTracking'!$J$38=Calculations!$O$6,'B. WasteTracking'!J723,'B. WasteTracking'!J723*'B. WasteTracking'!$H723/100),0)</f>
        <v>0</v>
      </c>
      <c r="S697" s="67">
        <f>IF(ISNUMBER('B. WasteTracking'!K723), 'B. WasteTracking'!K723*'B. WasteTracking'!$H723/100,0)</f>
        <v>0</v>
      </c>
      <c r="T697" s="67">
        <f>IF(ISNUMBER('B. WasteTracking'!H723), 'B. WasteTracking'!H723,0)</f>
        <v>0</v>
      </c>
      <c r="W697" s="9"/>
      <c r="X697" s="9"/>
      <c r="AX697" s="4">
        <v>685</v>
      </c>
      <c r="AY697" s="4" t="e">
        <f>IF(#REF!="", "0",#REF! *#REF!/100)</f>
        <v>#REF!</v>
      </c>
      <c r="AZ697" s="4" t="e">
        <f>IF(#REF!="", "0",#REF! *#REF!/100)</f>
        <v>#REF!</v>
      </c>
      <c r="BA697" s="4" t="e">
        <f>IF(#REF!="", "0",#REF! *#REF!/100)</f>
        <v>#REF!</v>
      </c>
      <c r="BB697" s="4" t="e">
        <f>IF(#REF!="", "0",#REF! *#REF!/100)</f>
        <v>#REF!</v>
      </c>
    </row>
    <row r="698" spans="16:54" x14ac:dyDescent="0.35">
      <c r="P698" s="14">
        <f>'B. WasteTracking'!G724</f>
        <v>0</v>
      </c>
      <c r="Q698" s="67">
        <f>IF(ISNUMBER('B. WasteTracking'!I724), IF('B. WasteTracking'!$I$38=Calculations!$O$6,'B. WasteTracking'!I724,'B. WasteTracking'!I724*'B. WasteTracking'!$H724/100),0)</f>
        <v>0</v>
      </c>
      <c r="R698" s="67">
        <f>IF(ISNUMBER('B. WasteTracking'!J724), IF('B. WasteTracking'!$J$38=Calculations!$O$6,'B. WasteTracking'!J724,'B. WasteTracking'!J724*'B. WasteTracking'!$H724/100),0)</f>
        <v>0</v>
      </c>
      <c r="S698" s="67">
        <f>IF(ISNUMBER('B. WasteTracking'!K724), 'B. WasteTracking'!K724*'B. WasteTracking'!$H724/100,0)</f>
        <v>0</v>
      </c>
      <c r="T698" s="67">
        <f>IF(ISNUMBER('B. WasteTracking'!H724), 'B. WasteTracking'!H724,0)</f>
        <v>0</v>
      </c>
      <c r="W698" s="9"/>
      <c r="X698" s="9"/>
      <c r="AX698" s="4">
        <v>686</v>
      </c>
      <c r="AY698" s="4" t="e">
        <f>IF(#REF!="", "0",#REF! *#REF!/100)</f>
        <v>#REF!</v>
      </c>
      <c r="AZ698" s="4" t="e">
        <f>IF(#REF!="", "0",#REF! *#REF!/100)</f>
        <v>#REF!</v>
      </c>
      <c r="BA698" s="4" t="e">
        <f>IF(#REF!="", "0",#REF! *#REF!/100)</f>
        <v>#REF!</v>
      </c>
      <c r="BB698" s="4" t="e">
        <f>IF(#REF!="", "0",#REF! *#REF!/100)</f>
        <v>#REF!</v>
      </c>
    </row>
    <row r="699" spans="16:54" x14ac:dyDescent="0.35">
      <c r="P699" s="14">
        <f>'B. WasteTracking'!G725</f>
        <v>0</v>
      </c>
      <c r="Q699" s="67">
        <f>IF(ISNUMBER('B. WasteTracking'!I725), IF('B. WasteTracking'!$I$38=Calculations!$O$6,'B. WasteTracking'!I725,'B. WasteTracking'!I725*'B. WasteTracking'!$H725/100),0)</f>
        <v>0</v>
      </c>
      <c r="R699" s="67">
        <f>IF(ISNUMBER('B. WasteTracking'!J725), IF('B. WasteTracking'!$J$38=Calculations!$O$6,'B. WasteTracking'!J725,'B. WasteTracking'!J725*'B. WasteTracking'!$H725/100),0)</f>
        <v>0</v>
      </c>
      <c r="S699" s="67">
        <f>IF(ISNUMBER('B. WasteTracking'!K725), 'B. WasteTracking'!K725*'B. WasteTracking'!$H725/100,0)</f>
        <v>0</v>
      </c>
      <c r="T699" s="67">
        <f>IF(ISNUMBER('B. WasteTracking'!H725), 'B. WasteTracking'!H725,0)</f>
        <v>0</v>
      </c>
      <c r="W699" s="9"/>
      <c r="X699" s="9"/>
      <c r="AX699" s="4">
        <v>687</v>
      </c>
      <c r="AY699" s="4" t="e">
        <f>IF(#REF!="", "0",#REF! *#REF!/100)</f>
        <v>#REF!</v>
      </c>
      <c r="AZ699" s="4" t="e">
        <f>IF(#REF!="", "0",#REF! *#REF!/100)</f>
        <v>#REF!</v>
      </c>
      <c r="BA699" s="4" t="e">
        <f>IF(#REF!="", "0",#REF! *#REF!/100)</f>
        <v>#REF!</v>
      </c>
      <c r="BB699" s="4" t="e">
        <f>IF(#REF!="", "0",#REF! *#REF!/100)</f>
        <v>#REF!</v>
      </c>
    </row>
    <row r="700" spans="16:54" x14ac:dyDescent="0.35">
      <c r="P700" s="14">
        <f>'B. WasteTracking'!G726</f>
        <v>0</v>
      </c>
      <c r="Q700" s="67">
        <f>IF(ISNUMBER('B. WasteTracking'!I726), IF('B. WasteTracking'!$I$38=Calculations!$O$6,'B. WasteTracking'!I726,'B. WasteTracking'!I726*'B. WasteTracking'!$H726/100),0)</f>
        <v>0</v>
      </c>
      <c r="R700" s="67">
        <f>IF(ISNUMBER('B. WasteTracking'!J726), IF('B. WasteTracking'!$J$38=Calculations!$O$6,'B. WasteTracking'!J726,'B. WasteTracking'!J726*'B. WasteTracking'!$H726/100),0)</f>
        <v>0</v>
      </c>
      <c r="S700" s="67">
        <f>IF(ISNUMBER('B. WasteTracking'!K726), 'B. WasteTracking'!K726*'B. WasteTracking'!$H726/100,0)</f>
        <v>0</v>
      </c>
      <c r="T700" s="67">
        <f>IF(ISNUMBER('B. WasteTracking'!H726), 'B. WasteTracking'!H726,0)</f>
        <v>0</v>
      </c>
      <c r="W700" s="9"/>
      <c r="X700" s="9"/>
      <c r="AX700" s="4">
        <v>688</v>
      </c>
      <c r="AY700" s="4" t="e">
        <f>IF(#REF!="", "0",#REF! *#REF!/100)</f>
        <v>#REF!</v>
      </c>
      <c r="AZ700" s="4" t="e">
        <f>IF(#REF!="", "0",#REF! *#REF!/100)</f>
        <v>#REF!</v>
      </c>
      <c r="BA700" s="4" t="e">
        <f>IF(#REF!="", "0",#REF! *#REF!/100)</f>
        <v>#REF!</v>
      </c>
      <c r="BB700" s="4" t="e">
        <f>IF(#REF!="", "0",#REF! *#REF!/100)</f>
        <v>#REF!</v>
      </c>
    </row>
    <row r="701" spans="16:54" x14ac:dyDescent="0.35">
      <c r="P701" s="14">
        <f>'B. WasteTracking'!G727</f>
        <v>0</v>
      </c>
      <c r="Q701" s="67">
        <f>IF(ISNUMBER('B. WasteTracking'!I727), IF('B. WasteTracking'!$I$38=Calculations!$O$6,'B. WasteTracking'!I727,'B. WasteTracking'!I727*'B. WasteTracking'!$H727/100),0)</f>
        <v>0</v>
      </c>
      <c r="R701" s="67">
        <f>IF(ISNUMBER('B. WasteTracking'!J727), IF('B. WasteTracking'!$J$38=Calculations!$O$6,'B. WasteTracking'!J727,'B. WasteTracking'!J727*'B. WasteTracking'!$H727/100),0)</f>
        <v>0</v>
      </c>
      <c r="S701" s="67">
        <f>IF(ISNUMBER('B. WasteTracking'!K727), 'B. WasteTracking'!K727*'B. WasteTracking'!$H727/100,0)</f>
        <v>0</v>
      </c>
      <c r="T701" s="67">
        <f>IF(ISNUMBER('B. WasteTracking'!H727), 'B. WasteTracking'!H727,0)</f>
        <v>0</v>
      </c>
      <c r="W701" s="9"/>
      <c r="X701" s="9"/>
      <c r="AX701" s="4">
        <v>689</v>
      </c>
      <c r="AY701" s="4" t="e">
        <f>IF(#REF!="", "0",#REF! *#REF!/100)</f>
        <v>#REF!</v>
      </c>
      <c r="AZ701" s="4" t="e">
        <f>IF(#REF!="", "0",#REF! *#REF!/100)</f>
        <v>#REF!</v>
      </c>
      <c r="BA701" s="4" t="e">
        <f>IF(#REF!="", "0",#REF! *#REF!/100)</f>
        <v>#REF!</v>
      </c>
      <c r="BB701" s="4" t="e">
        <f>IF(#REF!="", "0",#REF! *#REF!/100)</f>
        <v>#REF!</v>
      </c>
    </row>
    <row r="702" spans="16:54" x14ac:dyDescent="0.35">
      <c r="P702" s="14">
        <f>'B. WasteTracking'!G728</f>
        <v>0</v>
      </c>
      <c r="Q702" s="67">
        <f>IF(ISNUMBER('B. WasteTracking'!I728), IF('B. WasteTracking'!$I$38=Calculations!$O$6,'B. WasteTracking'!I728,'B. WasteTracking'!I728*'B. WasteTracking'!$H728/100),0)</f>
        <v>0</v>
      </c>
      <c r="R702" s="67">
        <f>IF(ISNUMBER('B. WasteTracking'!J728), IF('B. WasteTracking'!$J$38=Calculations!$O$6,'B. WasteTracking'!J728,'B. WasteTracking'!J728*'B. WasteTracking'!$H728/100),0)</f>
        <v>0</v>
      </c>
      <c r="S702" s="67">
        <f>IF(ISNUMBER('B. WasteTracking'!K728), 'B. WasteTracking'!K728*'B. WasteTracking'!$H728/100,0)</f>
        <v>0</v>
      </c>
      <c r="T702" s="67">
        <f>IF(ISNUMBER('B. WasteTracking'!H728), 'B. WasteTracking'!H728,0)</f>
        <v>0</v>
      </c>
      <c r="W702" s="9"/>
      <c r="X702" s="9"/>
      <c r="AX702" s="4">
        <v>690</v>
      </c>
      <c r="AY702" s="4" t="e">
        <f>IF(#REF!="", "0",#REF! *#REF!/100)</f>
        <v>#REF!</v>
      </c>
      <c r="AZ702" s="4" t="e">
        <f>IF(#REF!="", "0",#REF! *#REF!/100)</f>
        <v>#REF!</v>
      </c>
      <c r="BA702" s="4" t="e">
        <f>IF(#REF!="", "0",#REF! *#REF!/100)</f>
        <v>#REF!</v>
      </c>
      <c r="BB702" s="4" t="e">
        <f>IF(#REF!="", "0",#REF! *#REF!/100)</f>
        <v>#REF!</v>
      </c>
    </row>
    <row r="703" spans="16:54" x14ac:dyDescent="0.35">
      <c r="P703" s="14">
        <f>'B. WasteTracking'!G729</f>
        <v>0</v>
      </c>
      <c r="Q703" s="67">
        <f>IF(ISNUMBER('B. WasteTracking'!I729), IF('B. WasteTracking'!$I$38=Calculations!$O$6,'B. WasteTracking'!I729,'B. WasteTracking'!I729*'B. WasteTracking'!$H729/100),0)</f>
        <v>0</v>
      </c>
      <c r="R703" s="67">
        <f>IF(ISNUMBER('B. WasteTracking'!J729), IF('B. WasteTracking'!$J$38=Calculations!$O$6,'B. WasteTracking'!J729,'B. WasteTracking'!J729*'B. WasteTracking'!$H729/100),0)</f>
        <v>0</v>
      </c>
      <c r="S703" s="67">
        <f>IF(ISNUMBER('B. WasteTracking'!K729), 'B. WasteTracking'!K729*'B. WasteTracking'!$H729/100,0)</f>
        <v>0</v>
      </c>
      <c r="T703" s="67">
        <f>IF(ISNUMBER('B. WasteTracking'!H729), 'B. WasteTracking'!H729,0)</f>
        <v>0</v>
      </c>
      <c r="W703" s="9"/>
      <c r="X703" s="9"/>
      <c r="AX703" s="4">
        <v>691</v>
      </c>
      <c r="AY703" s="4" t="e">
        <f>IF(#REF!="", "0",#REF! *#REF!/100)</f>
        <v>#REF!</v>
      </c>
      <c r="AZ703" s="4" t="e">
        <f>IF(#REF!="", "0",#REF! *#REF!/100)</f>
        <v>#REF!</v>
      </c>
      <c r="BA703" s="4" t="e">
        <f>IF(#REF!="", "0",#REF! *#REF!/100)</f>
        <v>#REF!</v>
      </c>
      <c r="BB703" s="4" t="e">
        <f>IF(#REF!="", "0",#REF! *#REF!/100)</f>
        <v>#REF!</v>
      </c>
    </row>
    <row r="704" spans="16:54" x14ac:dyDescent="0.35">
      <c r="P704" s="14">
        <f>'B. WasteTracking'!G730</f>
        <v>0</v>
      </c>
      <c r="Q704" s="67">
        <f>IF(ISNUMBER('B. WasteTracking'!I730), IF('B. WasteTracking'!$I$38=Calculations!$O$6,'B. WasteTracking'!I730,'B. WasteTracking'!I730*'B. WasteTracking'!$H730/100),0)</f>
        <v>0</v>
      </c>
      <c r="R704" s="67">
        <f>IF(ISNUMBER('B. WasteTracking'!J730), IF('B. WasteTracking'!$J$38=Calculations!$O$6,'B. WasteTracking'!J730,'B. WasteTracking'!J730*'B. WasteTracking'!$H730/100),0)</f>
        <v>0</v>
      </c>
      <c r="S704" s="67">
        <f>IF(ISNUMBER('B. WasteTracking'!K730), 'B. WasteTracking'!K730*'B. WasteTracking'!$H730/100,0)</f>
        <v>0</v>
      </c>
      <c r="T704" s="67">
        <f>IF(ISNUMBER('B. WasteTracking'!H730), 'B. WasteTracking'!H730,0)</f>
        <v>0</v>
      </c>
      <c r="W704" s="9"/>
      <c r="X704" s="9"/>
      <c r="AX704" s="4">
        <v>692</v>
      </c>
      <c r="AY704" s="4" t="e">
        <f>IF(#REF!="", "0",#REF! *#REF!/100)</f>
        <v>#REF!</v>
      </c>
      <c r="AZ704" s="4" t="e">
        <f>IF(#REF!="", "0",#REF! *#REF!/100)</f>
        <v>#REF!</v>
      </c>
      <c r="BA704" s="4" t="e">
        <f>IF(#REF!="", "0",#REF! *#REF!/100)</f>
        <v>#REF!</v>
      </c>
      <c r="BB704" s="4" t="e">
        <f>IF(#REF!="", "0",#REF! *#REF!/100)</f>
        <v>#REF!</v>
      </c>
    </row>
    <row r="705" spans="16:54" x14ac:dyDescent="0.35">
      <c r="P705" s="14">
        <f>'B. WasteTracking'!G731</f>
        <v>0</v>
      </c>
      <c r="Q705" s="67">
        <f>IF(ISNUMBER('B. WasteTracking'!I731), IF('B. WasteTracking'!$I$38=Calculations!$O$6,'B. WasteTracking'!I731,'B. WasteTracking'!I731*'B. WasteTracking'!$H731/100),0)</f>
        <v>0</v>
      </c>
      <c r="R705" s="67">
        <f>IF(ISNUMBER('B. WasteTracking'!J731), IF('B. WasteTracking'!$J$38=Calculations!$O$6,'B. WasteTracking'!J731,'B. WasteTracking'!J731*'B. WasteTracking'!$H731/100),0)</f>
        <v>0</v>
      </c>
      <c r="S705" s="67">
        <f>IF(ISNUMBER('B. WasteTracking'!K731), 'B. WasteTracking'!K731*'B. WasteTracking'!$H731/100,0)</f>
        <v>0</v>
      </c>
      <c r="T705" s="67">
        <f>IF(ISNUMBER('B. WasteTracking'!H731), 'B. WasteTracking'!H731,0)</f>
        <v>0</v>
      </c>
      <c r="W705" s="9"/>
      <c r="X705" s="9"/>
      <c r="AX705" s="4">
        <v>693</v>
      </c>
      <c r="AY705" s="4" t="e">
        <f>IF(#REF!="", "0",#REF! *#REF!/100)</f>
        <v>#REF!</v>
      </c>
      <c r="AZ705" s="4" t="e">
        <f>IF(#REF!="", "0",#REF! *#REF!/100)</f>
        <v>#REF!</v>
      </c>
      <c r="BA705" s="4" t="e">
        <f>IF(#REF!="", "0",#REF! *#REF!/100)</f>
        <v>#REF!</v>
      </c>
      <c r="BB705" s="4" t="e">
        <f>IF(#REF!="", "0",#REF! *#REF!/100)</f>
        <v>#REF!</v>
      </c>
    </row>
    <row r="706" spans="16:54" x14ac:dyDescent="0.35">
      <c r="P706" s="14">
        <f>'B. WasteTracking'!G732</f>
        <v>0</v>
      </c>
      <c r="Q706" s="67">
        <f>IF(ISNUMBER('B. WasteTracking'!I732), IF('B. WasteTracking'!$I$38=Calculations!$O$6,'B. WasteTracking'!I732,'B. WasteTracking'!I732*'B. WasteTracking'!$H732/100),0)</f>
        <v>0</v>
      </c>
      <c r="R706" s="67">
        <f>IF(ISNUMBER('B. WasteTracking'!J732), IF('B. WasteTracking'!$J$38=Calculations!$O$6,'B. WasteTracking'!J732,'B. WasteTracking'!J732*'B. WasteTracking'!$H732/100),0)</f>
        <v>0</v>
      </c>
      <c r="S706" s="67">
        <f>IF(ISNUMBER('B. WasteTracking'!K732), 'B. WasteTracking'!K732*'B. WasteTracking'!$H732/100,0)</f>
        <v>0</v>
      </c>
      <c r="T706" s="67">
        <f>IF(ISNUMBER('B. WasteTracking'!H732), 'B. WasteTracking'!H732,0)</f>
        <v>0</v>
      </c>
      <c r="W706" s="9"/>
      <c r="X706" s="9"/>
      <c r="AX706" s="4">
        <v>694</v>
      </c>
      <c r="AY706" s="4" t="e">
        <f>IF(#REF!="", "0",#REF! *#REF!/100)</f>
        <v>#REF!</v>
      </c>
      <c r="AZ706" s="4" t="e">
        <f>IF(#REF!="", "0",#REF! *#REF!/100)</f>
        <v>#REF!</v>
      </c>
      <c r="BA706" s="4" t="e">
        <f>IF(#REF!="", "0",#REF! *#REF!/100)</f>
        <v>#REF!</v>
      </c>
      <c r="BB706" s="4" t="e">
        <f>IF(#REF!="", "0",#REF! *#REF!/100)</f>
        <v>#REF!</v>
      </c>
    </row>
    <row r="707" spans="16:54" x14ac:dyDescent="0.35">
      <c r="P707" s="14">
        <f>'B. WasteTracking'!G733</f>
        <v>0</v>
      </c>
      <c r="Q707" s="67">
        <f>IF(ISNUMBER('B. WasteTracking'!I733), IF('B. WasteTracking'!$I$38=Calculations!$O$6,'B. WasteTracking'!I733,'B. WasteTracking'!I733*'B. WasteTracking'!$H733/100),0)</f>
        <v>0</v>
      </c>
      <c r="R707" s="67">
        <f>IF(ISNUMBER('B. WasteTracking'!J733), IF('B. WasteTracking'!$J$38=Calculations!$O$6,'B. WasteTracking'!J733,'B. WasteTracking'!J733*'B. WasteTracking'!$H733/100),0)</f>
        <v>0</v>
      </c>
      <c r="S707" s="67">
        <f>IF(ISNUMBER('B. WasteTracking'!K733), 'B. WasteTracking'!K733*'B. WasteTracking'!$H733/100,0)</f>
        <v>0</v>
      </c>
      <c r="T707" s="67">
        <f>IF(ISNUMBER('B. WasteTracking'!H733), 'B. WasteTracking'!H733,0)</f>
        <v>0</v>
      </c>
      <c r="W707" s="9"/>
      <c r="X707" s="9"/>
      <c r="AX707" s="4">
        <v>695</v>
      </c>
      <c r="AY707" s="4" t="e">
        <f>IF(#REF!="", "0",#REF! *#REF!/100)</f>
        <v>#REF!</v>
      </c>
      <c r="AZ707" s="4" t="e">
        <f>IF(#REF!="", "0",#REF! *#REF!/100)</f>
        <v>#REF!</v>
      </c>
      <c r="BA707" s="4" t="e">
        <f>IF(#REF!="", "0",#REF! *#REF!/100)</f>
        <v>#REF!</v>
      </c>
      <c r="BB707" s="4" t="e">
        <f>IF(#REF!="", "0",#REF! *#REF!/100)</f>
        <v>#REF!</v>
      </c>
    </row>
    <row r="708" spans="16:54" x14ac:dyDescent="0.35">
      <c r="P708" s="14">
        <f>'B. WasteTracking'!G734</f>
        <v>0</v>
      </c>
      <c r="Q708" s="67">
        <f>IF(ISNUMBER('B. WasteTracking'!I734), IF('B. WasteTracking'!$I$38=Calculations!$O$6,'B. WasteTracking'!I734,'B. WasteTracking'!I734*'B. WasteTracking'!$H734/100),0)</f>
        <v>0</v>
      </c>
      <c r="R708" s="67">
        <f>IF(ISNUMBER('B. WasteTracking'!J734), IF('B. WasteTracking'!$J$38=Calculations!$O$6,'B. WasteTracking'!J734,'B. WasteTracking'!J734*'B. WasteTracking'!$H734/100),0)</f>
        <v>0</v>
      </c>
      <c r="S708" s="67">
        <f>IF(ISNUMBER('B. WasteTracking'!K734), 'B. WasteTracking'!K734*'B. WasteTracking'!$H734/100,0)</f>
        <v>0</v>
      </c>
      <c r="T708" s="67">
        <f>IF(ISNUMBER('B. WasteTracking'!H734), 'B. WasteTracking'!H734,0)</f>
        <v>0</v>
      </c>
      <c r="W708" s="9"/>
      <c r="X708" s="9"/>
      <c r="AX708" s="4">
        <v>696</v>
      </c>
      <c r="AY708" s="4" t="e">
        <f>IF(#REF!="", "0",#REF! *#REF!/100)</f>
        <v>#REF!</v>
      </c>
      <c r="AZ708" s="4" t="e">
        <f>IF(#REF!="", "0",#REF! *#REF!/100)</f>
        <v>#REF!</v>
      </c>
      <c r="BA708" s="4" t="e">
        <f>IF(#REF!="", "0",#REF! *#REF!/100)</f>
        <v>#REF!</v>
      </c>
      <c r="BB708" s="4" t="e">
        <f>IF(#REF!="", "0",#REF! *#REF!/100)</f>
        <v>#REF!</v>
      </c>
    </row>
    <row r="709" spans="16:54" x14ac:dyDescent="0.35">
      <c r="P709" s="14">
        <f>'B. WasteTracking'!G735</f>
        <v>0</v>
      </c>
      <c r="Q709" s="67">
        <f>IF(ISNUMBER('B. WasteTracking'!I735), IF('B. WasteTracking'!$I$38=Calculations!$O$6,'B. WasteTracking'!I735,'B. WasteTracking'!I735*'B. WasteTracking'!$H735/100),0)</f>
        <v>0</v>
      </c>
      <c r="R709" s="67">
        <f>IF(ISNUMBER('B. WasteTracking'!J735), IF('B. WasteTracking'!$J$38=Calculations!$O$6,'B. WasteTracking'!J735,'B. WasteTracking'!J735*'B. WasteTracking'!$H735/100),0)</f>
        <v>0</v>
      </c>
      <c r="S709" s="67">
        <f>IF(ISNUMBER('B. WasteTracking'!K735), 'B. WasteTracking'!K735*'B. WasteTracking'!$H735/100,0)</f>
        <v>0</v>
      </c>
      <c r="T709" s="67">
        <f>IF(ISNUMBER('B. WasteTracking'!H735), 'B. WasteTracking'!H735,0)</f>
        <v>0</v>
      </c>
      <c r="W709" s="9"/>
      <c r="X709" s="9"/>
      <c r="AX709" s="4">
        <v>697</v>
      </c>
      <c r="AY709" s="4" t="e">
        <f>IF(#REF!="", "0",#REF! *#REF!/100)</f>
        <v>#REF!</v>
      </c>
      <c r="AZ709" s="4" t="e">
        <f>IF(#REF!="", "0",#REF! *#REF!/100)</f>
        <v>#REF!</v>
      </c>
      <c r="BA709" s="4" t="e">
        <f>IF(#REF!="", "0",#REF! *#REF!/100)</f>
        <v>#REF!</v>
      </c>
      <c r="BB709" s="4" t="e">
        <f>IF(#REF!="", "0",#REF! *#REF!/100)</f>
        <v>#REF!</v>
      </c>
    </row>
    <row r="710" spans="16:54" x14ac:dyDescent="0.35">
      <c r="P710" s="14">
        <f>'B. WasteTracking'!G736</f>
        <v>0</v>
      </c>
      <c r="Q710" s="67">
        <f>IF(ISNUMBER('B. WasteTracking'!I736), IF('B. WasteTracking'!$I$38=Calculations!$O$6,'B. WasteTracking'!I736,'B. WasteTracking'!I736*'B. WasteTracking'!$H736/100),0)</f>
        <v>0</v>
      </c>
      <c r="R710" s="67">
        <f>IF(ISNUMBER('B. WasteTracking'!J736), IF('B. WasteTracking'!$J$38=Calculations!$O$6,'B. WasteTracking'!J736,'B. WasteTracking'!J736*'B. WasteTracking'!$H736/100),0)</f>
        <v>0</v>
      </c>
      <c r="S710" s="67">
        <f>IF(ISNUMBER('B. WasteTracking'!K736), 'B. WasteTracking'!K736*'B. WasteTracking'!$H736/100,0)</f>
        <v>0</v>
      </c>
      <c r="T710" s="67">
        <f>IF(ISNUMBER('B. WasteTracking'!H736), 'B. WasteTracking'!H736,0)</f>
        <v>0</v>
      </c>
      <c r="W710" s="9"/>
      <c r="X710" s="9"/>
      <c r="AX710" s="4">
        <v>698</v>
      </c>
      <c r="AY710" s="4" t="e">
        <f>IF(#REF!="", "0",#REF! *#REF!/100)</f>
        <v>#REF!</v>
      </c>
      <c r="AZ710" s="4" t="e">
        <f>IF(#REF!="", "0",#REF! *#REF!/100)</f>
        <v>#REF!</v>
      </c>
      <c r="BA710" s="4" t="e">
        <f>IF(#REF!="", "0",#REF! *#REF!/100)</f>
        <v>#REF!</v>
      </c>
      <c r="BB710" s="4" t="e">
        <f>IF(#REF!="", "0",#REF! *#REF!/100)</f>
        <v>#REF!</v>
      </c>
    </row>
    <row r="711" spans="16:54" x14ac:dyDescent="0.35">
      <c r="P711" s="14">
        <f>'B. WasteTracking'!G737</f>
        <v>0</v>
      </c>
      <c r="Q711" s="67">
        <f>IF(ISNUMBER('B. WasteTracking'!I737), IF('B. WasteTracking'!$I$38=Calculations!$O$6,'B. WasteTracking'!I737,'B. WasteTracking'!I737*'B. WasteTracking'!$H737/100),0)</f>
        <v>0</v>
      </c>
      <c r="R711" s="67">
        <f>IF(ISNUMBER('B. WasteTracking'!J737), IF('B. WasteTracking'!$J$38=Calculations!$O$6,'B. WasteTracking'!J737,'B. WasteTracking'!J737*'B. WasteTracking'!$H737/100),0)</f>
        <v>0</v>
      </c>
      <c r="S711" s="67">
        <f>IF(ISNUMBER('B. WasteTracking'!K737), 'B. WasteTracking'!K737*'B. WasteTracking'!$H737/100,0)</f>
        <v>0</v>
      </c>
      <c r="T711" s="67">
        <f>IF(ISNUMBER('B. WasteTracking'!H737), 'B. WasteTracking'!H737,0)</f>
        <v>0</v>
      </c>
      <c r="W711" s="9"/>
      <c r="X711" s="9"/>
      <c r="AX711" s="4">
        <v>699</v>
      </c>
      <c r="AY711" s="4" t="e">
        <f>IF(#REF!="", "0",#REF! *#REF!/100)</f>
        <v>#REF!</v>
      </c>
      <c r="AZ711" s="4" t="e">
        <f>IF(#REF!="", "0",#REF! *#REF!/100)</f>
        <v>#REF!</v>
      </c>
      <c r="BA711" s="4" t="e">
        <f>IF(#REF!="", "0",#REF! *#REF!/100)</f>
        <v>#REF!</v>
      </c>
      <c r="BB711" s="4" t="e">
        <f>IF(#REF!="", "0",#REF! *#REF!/100)</f>
        <v>#REF!</v>
      </c>
    </row>
    <row r="712" spans="16:54" x14ac:dyDescent="0.35">
      <c r="P712" s="14">
        <f>'B. WasteTracking'!G738</f>
        <v>0</v>
      </c>
      <c r="Q712" s="67">
        <f>IF(ISNUMBER('B. WasteTracking'!I738), IF('B. WasteTracking'!$I$38=Calculations!$O$6,'B. WasteTracking'!I738,'B. WasteTracking'!I738*'B. WasteTracking'!$H738/100),0)</f>
        <v>0</v>
      </c>
      <c r="R712" s="67">
        <f>IF(ISNUMBER('B. WasteTracking'!J738), IF('B. WasteTracking'!$J$38=Calculations!$O$6,'B. WasteTracking'!J738,'B. WasteTracking'!J738*'B. WasteTracking'!$H738/100),0)</f>
        <v>0</v>
      </c>
      <c r="S712" s="67">
        <f>IF(ISNUMBER('B. WasteTracking'!K738), 'B. WasteTracking'!K738*'B. WasteTracking'!$H738/100,0)</f>
        <v>0</v>
      </c>
      <c r="T712" s="67">
        <f>IF(ISNUMBER('B. WasteTracking'!H738), 'B. WasteTracking'!H738,0)</f>
        <v>0</v>
      </c>
      <c r="W712" s="9"/>
      <c r="X712" s="9"/>
      <c r="AX712" s="4">
        <v>700</v>
      </c>
      <c r="AY712" s="4" t="e">
        <f>IF(#REF!="", "0",#REF! *#REF!/100)</f>
        <v>#REF!</v>
      </c>
      <c r="AZ712" s="4" t="e">
        <f>IF(#REF!="", "0",#REF! *#REF!/100)</f>
        <v>#REF!</v>
      </c>
      <c r="BA712" s="4" t="e">
        <f>IF(#REF!="", "0",#REF! *#REF!/100)</f>
        <v>#REF!</v>
      </c>
      <c r="BB712" s="4" t="e">
        <f>IF(#REF!="", "0",#REF! *#REF!/100)</f>
        <v>#REF!</v>
      </c>
    </row>
    <row r="713" spans="16:54" x14ac:dyDescent="0.35">
      <c r="P713" s="14">
        <f>'B. WasteTracking'!G739</f>
        <v>0</v>
      </c>
      <c r="Q713" s="67">
        <f>IF(ISNUMBER('B. WasteTracking'!I739), IF('B. WasteTracking'!$I$38=Calculations!$O$6,'B. WasteTracking'!I739,'B. WasteTracking'!I739*'B. WasteTracking'!$H739/100),0)</f>
        <v>0</v>
      </c>
      <c r="R713" s="67">
        <f>IF(ISNUMBER('B. WasteTracking'!J739), IF('B. WasteTracking'!$J$38=Calculations!$O$6,'B. WasteTracking'!J739,'B. WasteTracking'!J739*'B. WasteTracking'!$H739/100),0)</f>
        <v>0</v>
      </c>
      <c r="S713" s="67">
        <f>IF(ISNUMBER('B. WasteTracking'!K739), 'B. WasteTracking'!K739*'B. WasteTracking'!$H739/100,0)</f>
        <v>0</v>
      </c>
      <c r="T713" s="67">
        <f>IF(ISNUMBER('B. WasteTracking'!H739), 'B. WasteTracking'!H739,0)</f>
        <v>0</v>
      </c>
      <c r="W713" s="9"/>
      <c r="X713" s="9"/>
      <c r="AX713" s="4">
        <v>701</v>
      </c>
      <c r="AY713" s="4" t="e">
        <f>IF(#REF!="", "0",#REF! *#REF!/100)</f>
        <v>#REF!</v>
      </c>
      <c r="AZ713" s="4" t="e">
        <f>IF(#REF!="", "0",#REF! *#REF!/100)</f>
        <v>#REF!</v>
      </c>
      <c r="BA713" s="4" t="e">
        <f>IF(#REF!="", "0",#REF! *#REF!/100)</f>
        <v>#REF!</v>
      </c>
      <c r="BB713" s="4" t="e">
        <f>IF(#REF!="", "0",#REF! *#REF!/100)</f>
        <v>#REF!</v>
      </c>
    </row>
    <row r="714" spans="16:54" x14ac:dyDescent="0.35">
      <c r="P714" s="14">
        <f>'B. WasteTracking'!G740</f>
        <v>0</v>
      </c>
      <c r="Q714" s="67">
        <f>IF(ISNUMBER('B. WasteTracking'!I740), IF('B. WasteTracking'!$I$38=Calculations!$O$6,'B. WasteTracking'!I740,'B. WasteTracking'!I740*'B. WasteTracking'!$H740/100),0)</f>
        <v>0</v>
      </c>
      <c r="R714" s="67">
        <f>IF(ISNUMBER('B. WasteTracking'!J740), IF('B. WasteTracking'!$J$38=Calculations!$O$6,'B. WasteTracking'!J740,'B. WasteTracking'!J740*'B. WasteTracking'!$H740/100),0)</f>
        <v>0</v>
      </c>
      <c r="S714" s="67">
        <f>IF(ISNUMBER('B. WasteTracking'!K740), 'B. WasteTracking'!K740*'B. WasteTracking'!$H740/100,0)</f>
        <v>0</v>
      </c>
      <c r="T714" s="67">
        <f>IF(ISNUMBER('B. WasteTracking'!H740), 'B. WasteTracking'!H740,0)</f>
        <v>0</v>
      </c>
      <c r="W714" s="9"/>
      <c r="X714" s="9"/>
      <c r="AX714" s="4">
        <v>702</v>
      </c>
      <c r="AY714" s="4" t="e">
        <f>IF(#REF!="", "0",#REF! *#REF!/100)</f>
        <v>#REF!</v>
      </c>
      <c r="AZ714" s="4" t="e">
        <f>IF(#REF!="", "0",#REF! *#REF!/100)</f>
        <v>#REF!</v>
      </c>
      <c r="BA714" s="4" t="e">
        <f>IF(#REF!="", "0",#REF! *#REF!/100)</f>
        <v>#REF!</v>
      </c>
      <c r="BB714" s="4" t="e">
        <f>IF(#REF!="", "0",#REF! *#REF!/100)</f>
        <v>#REF!</v>
      </c>
    </row>
    <row r="715" spans="16:54" x14ac:dyDescent="0.35">
      <c r="P715" s="14">
        <f>'B. WasteTracking'!G741</f>
        <v>0</v>
      </c>
      <c r="Q715" s="67">
        <f>IF(ISNUMBER('B. WasteTracking'!I741), IF('B. WasteTracking'!$I$38=Calculations!$O$6,'B. WasteTracking'!I741,'B. WasteTracking'!I741*'B. WasteTracking'!$H741/100),0)</f>
        <v>0</v>
      </c>
      <c r="R715" s="67">
        <f>IF(ISNUMBER('B. WasteTracking'!J741), IF('B. WasteTracking'!$J$38=Calculations!$O$6,'B. WasteTracking'!J741,'B. WasteTracking'!J741*'B. WasteTracking'!$H741/100),0)</f>
        <v>0</v>
      </c>
      <c r="S715" s="67">
        <f>IF(ISNUMBER('B. WasteTracking'!K741), 'B. WasteTracking'!K741*'B. WasteTracking'!$H741/100,0)</f>
        <v>0</v>
      </c>
      <c r="T715" s="67">
        <f>IF(ISNUMBER('B. WasteTracking'!H741), 'B. WasteTracking'!H741,0)</f>
        <v>0</v>
      </c>
      <c r="W715" s="9"/>
      <c r="X715" s="9"/>
      <c r="AX715" s="4">
        <v>703</v>
      </c>
      <c r="AY715" s="4" t="e">
        <f>IF(#REF!="", "0",#REF! *#REF!/100)</f>
        <v>#REF!</v>
      </c>
      <c r="AZ715" s="4" t="e">
        <f>IF(#REF!="", "0",#REF! *#REF!/100)</f>
        <v>#REF!</v>
      </c>
      <c r="BA715" s="4" t="e">
        <f>IF(#REF!="", "0",#REF! *#REF!/100)</f>
        <v>#REF!</v>
      </c>
      <c r="BB715" s="4" t="e">
        <f>IF(#REF!="", "0",#REF! *#REF!/100)</f>
        <v>#REF!</v>
      </c>
    </row>
    <row r="716" spans="16:54" x14ac:dyDescent="0.35">
      <c r="P716" s="14">
        <f>'B. WasteTracking'!G742</f>
        <v>0</v>
      </c>
      <c r="Q716" s="67">
        <f>IF(ISNUMBER('B. WasteTracking'!I742), IF('B. WasteTracking'!$I$38=Calculations!$O$6,'B. WasteTracking'!I742,'B. WasteTracking'!I742*'B. WasteTracking'!$H742/100),0)</f>
        <v>0</v>
      </c>
      <c r="R716" s="67">
        <f>IF(ISNUMBER('B. WasteTracking'!J742), IF('B. WasteTracking'!$J$38=Calculations!$O$6,'B. WasteTracking'!J742,'B. WasteTracking'!J742*'B. WasteTracking'!$H742/100),0)</f>
        <v>0</v>
      </c>
      <c r="S716" s="67">
        <f>IF(ISNUMBER('B. WasteTracking'!K742), 'B. WasteTracking'!K742*'B. WasteTracking'!$H742/100,0)</f>
        <v>0</v>
      </c>
      <c r="T716" s="67">
        <f>IF(ISNUMBER('B. WasteTracking'!H742), 'B. WasteTracking'!H742,0)</f>
        <v>0</v>
      </c>
      <c r="W716" s="9"/>
      <c r="X716" s="9"/>
      <c r="AX716" s="4">
        <v>704</v>
      </c>
      <c r="AY716" s="4" t="e">
        <f>IF(#REF!="", "0",#REF! *#REF!/100)</f>
        <v>#REF!</v>
      </c>
      <c r="AZ716" s="4" t="e">
        <f>IF(#REF!="", "0",#REF! *#REF!/100)</f>
        <v>#REF!</v>
      </c>
      <c r="BA716" s="4" t="e">
        <f>IF(#REF!="", "0",#REF! *#REF!/100)</f>
        <v>#REF!</v>
      </c>
      <c r="BB716" s="4" t="e">
        <f>IF(#REF!="", "0",#REF! *#REF!/100)</f>
        <v>#REF!</v>
      </c>
    </row>
    <row r="717" spans="16:54" x14ac:dyDescent="0.35">
      <c r="P717" s="14">
        <f>'B. WasteTracking'!G743</f>
        <v>0</v>
      </c>
      <c r="Q717" s="67">
        <f>IF(ISNUMBER('B. WasteTracking'!I743), IF('B. WasteTracking'!$I$38=Calculations!$O$6,'B. WasteTracking'!I743,'B. WasteTracking'!I743*'B. WasteTracking'!$H743/100),0)</f>
        <v>0</v>
      </c>
      <c r="R717" s="67">
        <f>IF(ISNUMBER('B. WasteTracking'!J743), IF('B. WasteTracking'!$J$38=Calculations!$O$6,'B. WasteTracking'!J743,'B. WasteTracking'!J743*'B. WasteTracking'!$H743/100),0)</f>
        <v>0</v>
      </c>
      <c r="S717" s="67">
        <f>IF(ISNUMBER('B. WasteTracking'!K743), 'B. WasteTracking'!K743*'B. WasteTracking'!$H743/100,0)</f>
        <v>0</v>
      </c>
      <c r="T717" s="67">
        <f>IF(ISNUMBER('B. WasteTracking'!H743), 'B. WasteTracking'!H743,0)</f>
        <v>0</v>
      </c>
      <c r="W717" s="9"/>
      <c r="X717" s="9"/>
      <c r="AX717" s="4">
        <v>705</v>
      </c>
      <c r="AY717" s="4" t="e">
        <f>IF(#REF!="", "0",#REF! *#REF!/100)</f>
        <v>#REF!</v>
      </c>
      <c r="AZ717" s="4" t="e">
        <f>IF(#REF!="", "0",#REF! *#REF!/100)</f>
        <v>#REF!</v>
      </c>
      <c r="BA717" s="4" t="e">
        <f>IF(#REF!="", "0",#REF! *#REF!/100)</f>
        <v>#REF!</v>
      </c>
      <c r="BB717" s="4" t="e">
        <f>IF(#REF!="", "0",#REF! *#REF!/100)</f>
        <v>#REF!</v>
      </c>
    </row>
    <row r="718" spans="16:54" x14ac:dyDescent="0.35">
      <c r="P718" s="14">
        <f>'B. WasteTracking'!G744</f>
        <v>0</v>
      </c>
      <c r="Q718" s="67">
        <f>IF(ISNUMBER('B. WasteTracking'!I744), IF('B. WasteTracking'!$I$38=Calculations!$O$6,'B. WasteTracking'!I744,'B. WasteTracking'!I744*'B. WasteTracking'!$H744/100),0)</f>
        <v>0</v>
      </c>
      <c r="R718" s="67">
        <f>IF(ISNUMBER('B. WasteTracking'!J744), IF('B. WasteTracking'!$J$38=Calculations!$O$6,'B. WasteTracking'!J744,'B. WasteTracking'!J744*'B. WasteTracking'!$H744/100),0)</f>
        <v>0</v>
      </c>
      <c r="S718" s="67">
        <f>IF(ISNUMBER('B. WasteTracking'!K744), 'B. WasteTracking'!K744*'B. WasteTracking'!$H744/100,0)</f>
        <v>0</v>
      </c>
      <c r="T718" s="67">
        <f>IF(ISNUMBER('B. WasteTracking'!H744), 'B. WasteTracking'!H744,0)</f>
        <v>0</v>
      </c>
      <c r="W718" s="9"/>
      <c r="X718" s="9"/>
      <c r="AX718" s="4">
        <v>706</v>
      </c>
      <c r="AY718" s="4" t="e">
        <f>IF(#REF!="", "0",#REF! *#REF!/100)</f>
        <v>#REF!</v>
      </c>
      <c r="AZ718" s="4" t="e">
        <f>IF(#REF!="", "0",#REF! *#REF!/100)</f>
        <v>#REF!</v>
      </c>
      <c r="BA718" s="4" t="e">
        <f>IF(#REF!="", "0",#REF! *#REF!/100)</f>
        <v>#REF!</v>
      </c>
      <c r="BB718" s="4" t="e">
        <f>IF(#REF!="", "0",#REF! *#REF!/100)</f>
        <v>#REF!</v>
      </c>
    </row>
    <row r="719" spans="16:54" x14ac:dyDescent="0.35">
      <c r="P719" s="14">
        <f>'B. WasteTracking'!G745</f>
        <v>0</v>
      </c>
      <c r="Q719" s="67">
        <f>IF(ISNUMBER('B. WasteTracking'!I745), IF('B. WasteTracking'!$I$38=Calculations!$O$6,'B. WasteTracking'!I745,'B. WasteTracking'!I745*'B. WasteTracking'!$H745/100),0)</f>
        <v>0</v>
      </c>
      <c r="R719" s="67">
        <f>IF(ISNUMBER('B. WasteTracking'!J745), IF('B. WasteTracking'!$J$38=Calculations!$O$6,'B. WasteTracking'!J745,'B. WasteTracking'!J745*'B. WasteTracking'!$H745/100),0)</f>
        <v>0</v>
      </c>
      <c r="S719" s="67">
        <f>IF(ISNUMBER('B. WasteTracking'!K745), 'B. WasteTracking'!K745*'B. WasteTracking'!$H745/100,0)</f>
        <v>0</v>
      </c>
      <c r="T719" s="67">
        <f>IF(ISNUMBER('B. WasteTracking'!H745), 'B. WasteTracking'!H745,0)</f>
        <v>0</v>
      </c>
      <c r="W719" s="9"/>
      <c r="X719" s="9"/>
      <c r="AX719" s="4">
        <v>707</v>
      </c>
      <c r="AY719" s="4" t="e">
        <f>IF(#REF!="", "0",#REF! *#REF!/100)</f>
        <v>#REF!</v>
      </c>
      <c r="AZ719" s="4" t="e">
        <f>IF(#REF!="", "0",#REF! *#REF!/100)</f>
        <v>#REF!</v>
      </c>
      <c r="BA719" s="4" t="e">
        <f>IF(#REF!="", "0",#REF! *#REF!/100)</f>
        <v>#REF!</v>
      </c>
      <c r="BB719" s="4" t="e">
        <f>IF(#REF!="", "0",#REF! *#REF!/100)</f>
        <v>#REF!</v>
      </c>
    </row>
    <row r="720" spans="16:54" x14ac:dyDescent="0.35">
      <c r="P720" s="14">
        <f>'B. WasteTracking'!G746</f>
        <v>0</v>
      </c>
      <c r="Q720" s="67">
        <f>IF(ISNUMBER('B. WasteTracking'!I746), IF('B. WasteTracking'!$I$38=Calculations!$O$6,'B. WasteTracking'!I746,'B. WasteTracking'!I746*'B. WasteTracking'!$H746/100),0)</f>
        <v>0</v>
      </c>
      <c r="R720" s="67">
        <f>IF(ISNUMBER('B. WasteTracking'!J746), IF('B. WasteTracking'!$J$38=Calculations!$O$6,'B. WasteTracking'!J746,'B. WasteTracking'!J746*'B. WasteTracking'!$H746/100),0)</f>
        <v>0</v>
      </c>
      <c r="S720" s="67">
        <f>IF(ISNUMBER('B. WasteTracking'!K746), 'B. WasteTracking'!K746*'B. WasteTracking'!$H746/100,0)</f>
        <v>0</v>
      </c>
      <c r="T720" s="67">
        <f>IF(ISNUMBER('B. WasteTracking'!H746), 'B. WasteTracking'!H746,0)</f>
        <v>0</v>
      </c>
      <c r="W720" s="9"/>
      <c r="X720" s="9"/>
      <c r="AX720" s="4">
        <v>708</v>
      </c>
      <c r="AY720" s="4" t="e">
        <f>IF(#REF!="", "0",#REF! *#REF!/100)</f>
        <v>#REF!</v>
      </c>
      <c r="AZ720" s="4" t="e">
        <f>IF(#REF!="", "0",#REF! *#REF!/100)</f>
        <v>#REF!</v>
      </c>
      <c r="BA720" s="4" t="e">
        <f>IF(#REF!="", "0",#REF! *#REF!/100)</f>
        <v>#REF!</v>
      </c>
      <c r="BB720" s="4" t="e">
        <f>IF(#REF!="", "0",#REF! *#REF!/100)</f>
        <v>#REF!</v>
      </c>
    </row>
    <row r="721" spans="15:54" x14ac:dyDescent="0.35">
      <c r="P721" s="14">
        <f>'B. WasteTracking'!G747</f>
        <v>0</v>
      </c>
      <c r="Q721" s="67">
        <f>IF(ISNUMBER('B. WasteTracking'!I747), IF('B. WasteTracking'!$I$38=Calculations!$O$6,'B. WasteTracking'!I747,'B. WasteTracking'!I747*'B. WasteTracking'!$H747/100),0)</f>
        <v>0</v>
      </c>
      <c r="R721" s="67">
        <f>IF(ISNUMBER('B. WasteTracking'!J747), IF('B. WasteTracking'!$J$38=Calculations!$O$6,'B. WasteTracking'!J747,'B. WasteTracking'!J747*'B. WasteTracking'!$H747/100),0)</f>
        <v>0</v>
      </c>
      <c r="S721" s="67">
        <f>IF(ISNUMBER('B. WasteTracking'!K747), 'B. WasteTracking'!K747*'B. WasteTracking'!$H747/100,0)</f>
        <v>0</v>
      </c>
      <c r="T721" s="67">
        <f>IF(ISNUMBER('B. WasteTracking'!H747), 'B. WasteTracking'!H747,0)</f>
        <v>0</v>
      </c>
      <c r="W721" s="9"/>
      <c r="X721" s="9"/>
      <c r="AX721" s="4">
        <v>709</v>
      </c>
      <c r="AY721" s="4" t="e">
        <f>IF(#REF!="", "0",#REF! *#REF!/100)</f>
        <v>#REF!</v>
      </c>
      <c r="AZ721" s="4" t="e">
        <f>IF(#REF!="", "0",#REF! *#REF!/100)</f>
        <v>#REF!</v>
      </c>
      <c r="BA721" s="4" t="e">
        <f>IF(#REF!="", "0",#REF! *#REF!/100)</f>
        <v>#REF!</v>
      </c>
      <c r="BB721" s="4" t="e">
        <f>IF(#REF!="", "0",#REF! *#REF!/100)</f>
        <v>#REF!</v>
      </c>
    </row>
    <row r="722" spans="15:54" x14ac:dyDescent="0.35">
      <c r="P722" s="14">
        <f>'B. WasteTracking'!G748</f>
        <v>0</v>
      </c>
      <c r="Q722" s="67">
        <f>IF(ISNUMBER('B. WasteTracking'!I748), IF('B. WasteTracking'!$I$38=Calculations!$O$6,'B. WasteTracking'!I748,'B. WasteTracking'!I748*'B. WasteTracking'!$H748/100),0)</f>
        <v>0</v>
      </c>
      <c r="R722" s="67">
        <f>IF(ISNUMBER('B. WasteTracking'!J748), IF('B. WasteTracking'!$J$38=Calculations!$O$6,'B. WasteTracking'!J748,'B. WasteTracking'!J748*'B. WasteTracking'!$H748/100),0)</f>
        <v>0</v>
      </c>
      <c r="S722" s="67">
        <f>IF(ISNUMBER('B. WasteTracking'!K748), 'B. WasteTracking'!K748*'B. WasteTracking'!$H748/100,0)</f>
        <v>0</v>
      </c>
      <c r="T722" s="67">
        <f>IF(ISNUMBER('B. WasteTracking'!H748), 'B. WasteTracking'!H748,0)</f>
        <v>0</v>
      </c>
      <c r="W722" s="9"/>
      <c r="X722" s="9"/>
      <c r="AX722" s="4">
        <v>710</v>
      </c>
      <c r="AY722" s="4" t="e">
        <f>IF(#REF!="", "0",#REF! *#REF!/100)</f>
        <v>#REF!</v>
      </c>
      <c r="AZ722" s="4" t="e">
        <f>IF(#REF!="", "0",#REF! *#REF!/100)</f>
        <v>#REF!</v>
      </c>
      <c r="BA722" s="4" t="e">
        <f>IF(#REF!="", "0",#REF! *#REF!/100)</f>
        <v>#REF!</v>
      </c>
      <c r="BB722" s="4" t="e">
        <f>IF(#REF!="", "0",#REF! *#REF!/100)</f>
        <v>#REF!</v>
      </c>
    </row>
    <row r="723" spans="15:54" x14ac:dyDescent="0.35">
      <c r="P723" s="14">
        <f>'B. WasteTracking'!G749</f>
        <v>0</v>
      </c>
      <c r="Q723" s="67">
        <f>IF(ISNUMBER('B. WasteTracking'!I749), IF('B. WasteTracking'!$I$38=Calculations!$O$6,'B. WasteTracking'!I749,'B. WasteTracking'!I749*'B. WasteTracking'!$H749/100),0)</f>
        <v>0</v>
      </c>
      <c r="R723" s="67">
        <f>IF(ISNUMBER('B. WasteTracking'!J749), IF('B. WasteTracking'!$J$38=Calculations!$O$6,'B. WasteTracking'!J749,'B. WasteTracking'!J749*'B. WasteTracking'!$H749/100),0)</f>
        <v>0</v>
      </c>
      <c r="S723" s="67">
        <f>IF(ISNUMBER('B. WasteTracking'!K749), 'B. WasteTracking'!K749*'B. WasteTracking'!$H749/100,0)</f>
        <v>0</v>
      </c>
      <c r="T723" s="67">
        <f>IF(ISNUMBER('B. WasteTracking'!H749), 'B. WasteTracking'!H749,0)</f>
        <v>0</v>
      </c>
      <c r="W723" s="9"/>
      <c r="X723" s="9"/>
      <c r="AX723" s="4">
        <v>711</v>
      </c>
      <c r="AY723" s="4" t="e">
        <f>IF(#REF!="", "0",#REF! *#REF!/100)</f>
        <v>#REF!</v>
      </c>
      <c r="AZ723" s="4" t="e">
        <f>IF(#REF!="", "0",#REF! *#REF!/100)</f>
        <v>#REF!</v>
      </c>
      <c r="BA723" s="4" t="e">
        <f>IF(#REF!="", "0",#REF! *#REF!/100)</f>
        <v>#REF!</v>
      </c>
      <c r="BB723" s="4" t="e">
        <f>IF(#REF!="", "0",#REF! *#REF!/100)</f>
        <v>#REF!</v>
      </c>
    </row>
    <row r="724" spans="15:54" x14ac:dyDescent="0.35">
      <c r="P724" s="14">
        <f>'B. WasteTracking'!G750</f>
        <v>0</v>
      </c>
      <c r="Q724" s="67">
        <f>IF(ISNUMBER('B. WasteTracking'!I750), IF('B. WasteTracking'!$I$38=Calculations!$O$6,'B. WasteTracking'!I750,'B. WasteTracking'!I750*'B. WasteTracking'!$H750/100),0)</f>
        <v>0</v>
      </c>
      <c r="R724" s="67">
        <f>IF(ISNUMBER('B. WasteTracking'!J750), IF('B. WasteTracking'!$J$38=Calculations!$O$6,'B. WasteTracking'!J750,'B. WasteTracking'!J750*'B. WasteTracking'!$H750/100),0)</f>
        <v>0</v>
      </c>
      <c r="S724" s="67">
        <f>IF(ISNUMBER('B. WasteTracking'!K750), 'B. WasteTracking'!K750*'B. WasteTracking'!$H750/100,0)</f>
        <v>0</v>
      </c>
      <c r="T724" s="67">
        <f>IF(ISNUMBER('B. WasteTracking'!H750), 'B. WasteTracking'!H750,0)</f>
        <v>0</v>
      </c>
      <c r="W724" s="9"/>
      <c r="X724" s="9"/>
      <c r="AX724" s="4">
        <v>712</v>
      </c>
      <c r="AY724" s="4" t="e">
        <f>IF(#REF!="", "0",#REF! *#REF!/100)</f>
        <v>#REF!</v>
      </c>
      <c r="AZ724" s="4" t="e">
        <f>IF(#REF!="", "0",#REF! *#REF!/100)</f>
        <v>#REF!</v>
      </c>
      <c r="BA724" s="4" t="e">
        <f>IF(#REF!="", "0",#REF! *#REF!/100)</f>
        <v>#REF!</v>
      </c>
      <c r="BB724" s="4" t="e">
        <f>IF(#REF!="", "0",#REF! *#REF!/100)</f>
        <v>#REF!</v>
      </c>
    </row>
    <row r="725" spans="15:54" x14ac:dyDescent="0.35">
      <c r="P725" s="14">
        <f>'B. WasteTracking'!G751</f>
        <v>0</v>
      </c>
      <c r="Q725" s="67">
        <f>IF(ISNUMBER('B. WasteTracking'!I751), IF('B. WasteTracking'!$I$38=Calculations!$O$6,'B. WasteTracking'!I751,'B. WasteTracking'!I751*'B. WasteTracking'!$H751/100),0)</f>
        <v>0</v>
      </c>
      <c r="R725" s="67">
        <f>IF(ISNUMBER('B. WasteTracking'!J751), IF('B. WasteTracking'!$J$38=Calculations!$O$6,'B. WasteTracking'!J751,'B. WasteTracking'!J751*'B. WasteTracking'!$H751/100),0)</f>
        <v>0</v>
      </c>
      <c r="S725" s="67">
        <f>IF(ISNUMBER('B. WasteTracking'!K751), 'B. WasteTracking'!K751*'B. WasteTracking'!$H751/100,0)</f>
        <v>0</v>
      </c>
      <c r="T725" s="67">
        <f>IF(ISNUMBER('B. WasteTracking'!H751), 'B. WasteTracking'!H751,0)</f>
        <v>0</v>
      </c>
      <c r="W725" s="9"/>
      <c r="X725" s="9"/>
      <c r="AX725" s="4">
        <v>713</v>
      </c>
      <c r="AY725" s="4" t="e">
        <f>IF(#REF!="", "0",#REF! *#REF!/100)</f>
        <v>#REF!</v>
      </c>
      <c r="AZ725" s="4" t="e">
        <f>IF(#REF!="", "0",#REF! *#REF!/100)</f>
        <v>#REF!</v>
      </c>
      <c r="BA725" s="4" t="e">
        <f>IF(#REF!="", "0",#REF! *#REF!/100)</f>
        <v>#REF!</v>
      </c>
      <c r="BB725" s="4" t="e">
        <f>IF(#REF!="", "0",#REF! *#REF!/100)</f>
        <v>#REF!</v>
      </c>
    </row>
    <row r="726" spans="15:54" x14ac:dyDescent="0.35">
      <c r="P726" s="14">
        <f>'B. WasteTracking'!G752</f>
        <v>0</v>
      </c>
      <c r="Q726" s="67">
        <f>IF(ISNUMBER('B. WasteTracking'!I752), IF('B. WasteTracking'!$I$38=Calculations!$O$6,'B. WasteTracking'!I752,'B. WasteTracking'!I752*'B. WasteTracking'!$H752/100),0)</f>
        <v>0</v>
      </c>
      <c r="R726" s="67">
        <f>IF(ISNUMBER('B. WasteTracking'!J752), IF('B. WasteTracking'!$J$38=Calculations!$O$6,'B. WasteTracking'!J752,'B. WasteTracking'!J752*'B. WasteTracking'!$H752/100),0)</f>
        <v>0</v>
      </c>
      <c r="S726" s="67">
        <f>IF(ISNUMBER('B. WasteTracking'!K752), 'B. WasteTracking'!K752*'B. WasteTracking'!$H752/100,0)</f>
        <v>0</v>
      </c>
      <c r="T726" s="67">
        <f>IF(ISNUMBER('B. WasteTracking'!H752), 'B. WasteTracking'!H752,0)</f>
        <v>0</v>
      </c>
      <c r="W726" s="9"/>
      <c r="X726" s="9"/>
      <c r="AX726" s="4">
        <v>714</v>
      </c>
      <c r="AY726" s="4" t="e">
        <f>IF(#REF!="", "0",#REF! *#REF!/100)</f>
        <v>#REF!</v>
      </c>
      <c r="AZ726" s="4" t="e">
        <f>IF(#REF!="", "0",#REF! *#REF!/100)</f>
        <v>#REF!</v>
      </c>
      <c r="BA726" s="4" t="e">
        <f>IF(#REF!="", "0",#REF! *#REF!/100)</f>
        <v>#REF!</v>
      </c>
      <c r="BB726" s="4" t="e">
        <f>IF(#REF!="", "0",#REF! *#REF!/100)</f>
        <v>#REF!</v>
      </c>
    </row>
    <row r="727" spans="15:54" x14ac:dyDescent="0.35">
      <c r="P727" s="14">
        <f>'B. WasteTracking'!G753</f>
        <v>0</v>
      </c>
      <c r="Q727" s="67">
        <f>IF(ISNUMBER('B. WasteTracking'!I753), IF('B. WasteTracking'!$I$38=Calculations!$O$6,'B. WasteTracking'!I753,'B. WasteTracking'!I753*'B. WasteTracking'!$H753/100),0)</f>
        <v>0</v>
      </c>
      <c r="R727" s="67">
        <f>IF(ISNUMBER('B. WasteTracking'!J753), IF('B. WasteTracking'!$J$38=Calculations!$O$6,'B. WasteTracking'!J753,'B. WasteTracking'!J753*'B. WasteTracking'!$H753/100),0)</f>
        <v>0</v>
      </c>
      <c r="S727" s="67">
        <f>IF(ISNUMBER('B. WasteTracking'!K753), 'B. WasteTracking'!K753*'B. WasteTracking'!$H753/100,0)</f>
        <v>0</v>
      </c>
      <c r="T727" s="67">
        <f>IF(ISNUMBER('B. WasteTracking'!H753), 'B. WasteTracking'!H753,0)</f>
        <v>0</v>
      </c>
      <c r="W727" s="9"/>
      <c r="X727" s="9"/>
      <c r="AX727" s="4">
        <v>715</v>
      </c>
      <c r="AY727" s="4" t="e">
        <f>IF(#REF!="", "0",#REF! *#REF!/100)</f>
        <v>#REF!</v>
      </c>
      <c r="AZ727" s="4" t="e">
        <f>IF(#REF!="", "0",#REF! *#REF!/100)</f>
        <v>#REF!</v>
      </c>
      <c r="BA727" s="4" t="e">
        <f>IF(#REF!="", "0",#REF! *#REF!/100)</f>
        <v>#REF!</v>
      </c>
      <c r="BB727" s="4" t="e">
        <f>IF(#REF!="", "0",#REF! *#REF!/100)</f>
        <v>#REF!</v>
      </c>
    </row>
    <row r="728" spans="15:54" x14ac:dyDescent="0.35">
      <c r="P728" s="14">
        <f>'B. WasteTracking'!G754</f>
        <v>0</v>
      </c>
      <c r="Q728" s="67">
        <f>IF(ISNUMBER('B. WasteTracking'!I754), IF('B. WasteTracking'!$I$38=Calculations!$O$6,'B. WasteTracking'!I754,'B. WasteTracking'!I754*'B. WasteTracking'!$H754/100),0)</f>
        <v>0</v>
      </c>
      <c r="R728" s="67">
        <f>IF(ISNUMBER('B. WasteTracking'!J754), IF('B. WasteTracking'!$J$38=Calculations!$O$6,'B. WasteTracking'!J754,'B. WasteTracking'!J754*'B. WasteTracking'!$H754/100),0)</f>
        <v>0</v>
      </c>
      <c r="S728" s="67">
        <f>IF(ISNUMBER('B. WasteTracking'!K754), 'B. WasteTracking'!K754*'B. WasteTracking'!$H754/100,0)</f>
        <v>0</v>
      </c>
      <c r="T728" s="67">
        <f>IF(ISNUMBER('B. WasteTracking'!H754), 'B. WasteTracking'!H754,0)</f>
        <v>0</v>
      </c>
      <c r="W728" s="9"/>
      <c r="X728" s="9"/>
      <c r="AX728" s="4">
        <v>716</v>
      </c>
      <c r="AY728" s="4" t="e">
        <f>IF(#REF!="", "0",#REF! *#REF!/100)</f>
        <v>#REF!</v>
      </c>
      <c r="AZ728" s="4" t="e">
        <f>IF(#REF!="", "0",#REF! *#REF!/100)</f>
        <v>#REF!</v>
      </c>
      <c r="BA728" s="4" t="e">
        <f>IF(#REF!="", "0",#REF! *#REF!/100)</f>
        <v>#REF!</v>
      </c>
      <c r="BB728" s="4" t="e">
        <f>IF(#REF!="", "0",#REF! *#REF!/100)</f>
        <v>#REF!</v>
      </c>
    </row>
    <row r="729" spans="15:54" x14ac:dyDescent="0.35">
      <c r="P729" s="14">
        <f>'B. WasteTracking'!G755</f>
        <v>0</v>
      </c>
      <c r="Q729" s="67">
        <f>IF(ISNUMBER('B. WasteTracking'!I755), IF('B. WasteTracking'!$I$38=Calculations!$O$6,'B. WasteTracking'!I755,'B. WasteTracking'!I755*'B. WasteTracking'!$H755/100),0)</f>
        <v>0</v>
      </c>
      <c r="R729" s="67">
        <f>IF(ISNUMBER('B. WasteTracking'!J755), IF('B. WasteTracking'!$J$38=Calculations!$O$6,'B. WasteTracking'!J755,'B. WasteTracking'!J755*'B. WasteTracking'!$H755/100),0)</f>
        <v>0</v>
      </c>
      <c r="S729" s="67">
        <f>IF(ISNUMBER('B. WasteTracking'!K755), 'B. WasteTracking'!K755*'B. WasteTracking'!$H755/100,0)</f>
        <v>0</v>
      </c>
      <c r="T729" s="67">
        <f>IF(ISNUMBER('B. WasteTracking'!H755), 'B. WasteTracking'!H755,0)</f>
        <v>0</v>
      </c>
      <c r="W729" s="9"/>
      <c r="X729" s="9"/>
      <c r="AX729" s="4">
        <v>717</v>
      </c>
      <c r="AY729" s="4" t="e">
        <f>IF(#REF!="", "0",#REF! *#REF!/100)</f>
        <v>#REF!</v>
      </c>
      <c r="AZ729" s="4" t="e">
        <f>IF(#REF!="", "0",#REF! *#REF!/100)</f>
        <v>#REF!</v>
      </c>
      <c r="BA729" s="4" t="e">
        <f>IF(#REF!="", "0",#REF! *#REF!/100)</f>
        <v>#REF!</v>
      </c>
      <c r="BB729" s="4" t="e">
        <f>IF(#REF!="", "0",#REF! *#REF!/100)</f>
        <v>#REF!</v>
      </c>
    </row>
    <row r="730" spans="15:54" x14ac:dyDescent="0.35">
      <c r="P730" s="14">
        <f>'B. WasteTracking'!G756</f>
        <v>0</v>
      </c>
      <c r="Q730" s="67">
        <f>IF(ISNUMBER('B. WasteTracking'!I756), IF('B. WasteTracking'!$I$38=Calculations!$O$6,'B. WasteTracking'!I756,'B. WasteTracking'!I756*'B. WasteTracking'!$H756/100),0)</f>
        <v>0</v>
      </c>
      <c r="R730" s="67">
        <f>IF(ISNUMBER('B. WasteTracking'!J756), IF('B. WasteTracking'!$J$38=Calculations!$O$6,'B. WasteTracking'!J756,'B. WasteTracking'!J756*'B. WasteTracking'!$H756/100),0)</f>
        <v>0</v>
      </c>
      <c r="S730" s="67">
        <f>IF(ISNUMBER('B. WasteTracking'!K756), 'B. WasteTracking'!K756*'B. WasteTracking'!$H756/100,0)</f>
        <v>0</v>
      </c>
      <c r="T730" s="67">
        <f>IF(ISNUMBER('B. WasteTracking'!H756), 'B. WasteTracking'!H756,0)</f>
        <v>0</v>
      </c>
      <c r="W730" s="9"/>
      <c r="X730" s="9"/>
      <c r="AX730" s="4">
        <v>718</v>
      </c>
      <c r="AY730" s="4" t="e">
        <f>IF(#REF!="", "0",#REF! *#REF!/100)</f>
        <v>#REF!</v>
      </c>
      <c r="AZ730" s="4" t="e">
        <f>IF(#REF!="", "0",#REF! *#REF!/100)</f>
        <v>#REF!</v>
      </c>
      <c r="BA730" s="4" t="e">
        <f>IF(#REF!="", "0",#REF! *#REF!/100)</f>
        <v>#REF!</v>
      </c>
      <c r="BB730" s="4" t="e">
        <f>IF(#REF!="", "0",#REF! *#REF!/100)</f>
        <v>#REF!</v>
      </c>
    </row>
    <row r="731" spans="15:54" x14ac:dyDescent="0.35">
      <c r="P731" s="14">
        <f>'B. WasteTracking'!G757</f>
        <v>0</v>
      </c>
      <c r="Q731" s="67">
        <f>IF(ISNUMBER('B. WasteTracking'!I757), IF('B. WasteTracking'!$I$38=Calculations!$O$6,'B. WasteTracking'!I757,'B. WasteTracking'!I757*'B. WasteTracking'!$H757/100),0)</f>
        <v>0</v>
      </c>
      <c r="R731" s="67">
        <f>IF(ISNUMBER('B. WasteTracking'!J757), IF('B. WasteTracking'!$J$38=Calculations!$O$6,'B. WasteTracking'!J757,'B. WasteTracking'!J757*'B. WasteTracking'!$H757/100),0)</f>
        <v>0</v>
      </c>
      <c r="S731" s="67">
        <f>IF(ISNUMBER('B. WasteTracking'!K757), 'B. WasteTracking'!K757*'B. WasteTracking'!$H757/100,0)</f>
        <v>0</v>
      </c>
      <c r="T731" s="67">
        <f>IF(ISNUMBER('B. WasteTracking'!H757), 'B. WasteTracking'!H757,0)</f>
        <v>0</v>
      </c>
      <c r="W731" s="9"/>
      <c r="X731" s="9"/>
      <c r="AX731" s="4">
        <v>719</v>
      </c>
      <c r="AY731" s="4" t="e">
        <f>IF(#REF!="", "0",#REF! *#REF!/100)</f>
        <v>#REF!</v>
      </c>
      <c r="AZ731" s="4" t="e">
        <f>IF(#REF!="", "0",#REF! *#REF!/100)</f>
        <v>#REF!</v>
      </c>
      <c r="BA731" s="4" t="e">
        <f>IF(#REF!="", "0",#REF! *#REF!/100)</f>
        <v>#REF!</v>
      </c>
      <c r="BB731" s="4" t="e">
        <f>IF(#REF!="", "0",#REF! *#REF!/100)</f>
        <v>#REF!</v>
      </c>
    </row>
    <row r="732" spans="15:54" x14ac:dyDescent="0.35">
      <c r="P732" s="14">
        <f>'B. WasteTracking'!G758</f>
        <v>0</v>
      </c>
      <c r="Q732" s="67">
        <f>IF(ISNUMBER('B. WasteTracking'!I758), IF('B. WasteTracking'!$I$38=Calculations!$O$6,'B. WasteTracking'!I758,'B. WasteTracking'!I758*'B. WasteTracking'!$H758/100),0)</f>
        <v>0</v>
      </c>
      <c r="R732" s="67">
        <f>IF(ISNUMBER('B. WasteTracking'!J758), IF('B. WasteTracking'!$J$38=Calculations!$O$6,'B. WasteTracking'!J758,'B. WasteTracking'!J758*'B. WasteTracking'!$H758/100),0)</f>
        <v>0</v>
      </c>
      <c r="S732" s="67">
        <f>IF(ISNUMBER('B. WasteTracking'!K758), 'B. WasteTracking'!K758*'B. WasteTracking'!$H758/100,0)</f>
        <v>0</v>
      </c>
      <c r="T732" s="67">
        <f>IF(ISNUMBER('B. WasteTracking'!H758), 'B. WasteTracking'!H758,0)</f>
        <v>0</v>
      </c>
      <c r="W732" s="9"/>
      <c r="X732" s="9"/>
      <c r="AX732" s="4">
        <v>720</v>
      </c>
      <c r="AY732" s="4" t="e">
        <f>IF(#REF!="", "0",#REF! *#REF!/100)</f>
        <v>#REF!</v>
      </c>
      <c r="AZ732" s="4" t="e">
        <f>IF(#REF!="", "0",#REF! *#REF!/100)</f>
        <v>#REF!</v>
      </c>
      <c r="BA732" s="4" t="e">
        <f>IF(#REF!="", "0",#REF! *#REF!/100)</f>
        <v>#REF!</v>
      </c>
      <c r="BB732" s="4" t="e">
        <f>IF(#REF!="", "0",#REF! *#REF!/100)</f>
        <v>#REF!</v>
      </c>
    </row>
    <row r="733" spans="15:54" x14ac:dyDescent="0.35">
      <c r="P733" s="14">
        <f>'B. WasteTracking'!G759</f>
        <v>0</v>
      </c>
      <c r="Q733" s="67">
        <f>IF(ISNUMBER('B. WasteTracking'!I759), IF('B. WasteTracking'!$I$38=Calculations!$O$6,'B. WasteTracking'!I759,'B. WasteTracking'!I759*'B. WasteTracking'!$H759/100),0)</f>
        <v>0</v>
      </c>
      <c r="R733" s="67">
        <f>IF(ISNUMBER('B. WasteTracking'!J759), IF('B. WasteTracking'!$J$38=Calculations!$O$6,'B. WasteTracking'!J759,'B. WasteTracking'!J759*'B. WasteTracking'!$H759/100),0)</f>
        <v>0</v>
      </c>
      <c r="S733" s="67">
        <f>IF(ISNUMBER('B. WasteTracking'!K759), 'B. WasteTracking'!K759*'B. WasteTracking'!$H759/100,0)</f>
        <v>0</v>
      </c>
      <c r="T733" s="67">
        <f>IF(ISNUMBER('B. WasteTracking'!H759), 'B. WasteTracking'!H759,0)</f>
        <v>0</v>
      </c>
      <c r="W733" s="9"/>
      <c r="X733" s="9"/>
      <c r="AX733" s="4">
        <v>721</v>
      </c>
      <c r="AY733" s="4" t="e">
        <f>IF(#REF!="", "0",#REF! *#REF!/100)</f>
        <v>#REF!</v>
      </c>
      <c r="AZ733" s="4" t="e">
        <f>IF(#REF!="", "0",#REF! *#REF!/100)</f>
        <v>#REF!</v>
      </c>
      <c r="BA733" s="4" t="e">
        <f>IF(#REF!="", "0",#REF! *#REF!/100)</f>
        <v>#REF!</v>
      </c>
      <c r="BB733" s="4" t="e">
        <f>IF(#REF!="", "0",#REF! *#REF!/100)</f>
        <v>#REF!</v>
      </c>
    </row>
    <row r="734" spans="15:54" x14ac:dyDescent="0.35">
      <c r="P734" s="14">
        <f>'B. WasteTracking'!G760</f>
        <v>0</v>
      </c>
      <c r="Q734" s="67">
        <f>IF(ISNUMBER('B. WasteTracking'!I760), IF('B. WasteTracking'!$I$38=Calculations!$O$6,'B. WasteTracking'!I760,'B. WasteTracking'!I760*'B. WasteTracking'!$H760/100),0)</f>
        <v>0</v>
      </c>
      <c r="R734" s="67">
        <f>IF(ISNUMBER('B. WasteTracking'!J760), IF('B. WasteTracking'!$J$38=Calculations!$O$6,'B. WasteTracking'!J760,'B. WasteTracking'!J760*'B. WasteTracking'!$H760/100),0)</f>
        <v>0</v>
      </c>
      <c r="S734" s="67">
        <f>IF(ISNUMBER('B. WasteTracking'!K760), 'B. WasteTracking'!K760*'B. WasteTracking'!$H760/100,0)</f>
        <v>0</v>
      </c>
      <c r="T734" s="67">
        <f>IF(ISNUMBER('B. WasteTracking'!H760), 'B. WasteTracking'!H760,0)</f>
        <v>0</v>
      </c>
      <c r="W734" s="9"/>
      <c r="X734" s="9"/>
      <c r="AX734" s="4">
        <v>722</v>
      </c>
      <c r="AY734" s="4" t="e">
        <f>IF(#REF!="", "0",#REF! *#REF!/100)</f>
        <v>#REF!</v>
      </c>
      <c r="AZ734" s="4" t="e">
        <f>IF(#REF!="", "0",#REF! *#REF!/100)</f>
        <v>#REF!</v>
      </c>
      <c r="BA734" s="4" t="e">
        <f>IF(#REF!="", "0",#REF! *#REF!/100)</f>
        <v>#REF!</v>
      </c>
      <c r="BB734" s="4" t="e">
        <f>IF(#REF!="", "0",#REF! *#REF!/100)</f>
        <v>#REF!</v>
      </c>
    </row>
    <row r="735" spans="15:54" x14ac:dyDescent="0.35">
      <c r="O735" s="4"/>
      <c r="P735" s="14">
        <f>'B. WasteTracking'!G761</f>
        <v>0</v>
      </c>
      <c r="Q735" s="67">
        <f>IF(ISNUMBER('B. WasteTracking'!I761), IF('B. WasteTracking'!$I$38=Calculations!$O$6,'B. WasteTracking'!I761,'B. WasteTracking'!I761*'B. WasteTracking'!$H761/100),0)</f>
        <v>0</v>
      </c>
      <c r="R735" s="67">
        <f>IF(ISNUMBER('B. WasteTracking'!J761), IF('B. WasteTracking'!$J$38=Calculations!$O$6,'B. WasteTracking'!J761,'B. WasteTracking'!J761*'B. WasteTracking'!$H761/100),0)</f>
        <v>0</v>
      </c>
      <c r="S735" s="67">
        <f>IF(ISNUMBER('B. WasteTracking'!K761), 'B. WasteTracking'!K761*'B. WasteTracking'!$H761/100,0)</f>
        <v>0</v>
      </c>
      <c r="T735" s="67">
        <f>IF(ISNUMBER('B. WasteTracking'!H761), 'B. WasteTracking'!H761,0)</f>
        <v>0</v>
      </c>
      <c r="W735" s="9"/>
      <c r="X735" s="9"/>
      <c r="AX735" s="4">
        <v>723</v>
      </c>
      <c r="AY735" s="4" t="e">
        <f>IF(#REF!="", "0",#REF! *#REF!/100)</f>
        <v>#REF!</v>
      </c>
      <c r="AZ735" s="4" t="e">
        <f>IF(#REF!="", "0",#REF! *#REF!/100)</f>
        <v>#REF!</v>
      </c>
      <c r="BA735" s="4" t="e">
        <f>IF(#REF!="", "0",#REF! *#REF!/100)</f>
        <v>#REF!</v>
      </c>
      <c r="BB735" s="4" t="e">
        <f>IF(#REF!="", "0",#REF! *#REF!/100)</f>
        <v>#REF!</v>
      </c>
    </row>
    <row r="736" spans="15:54" x14ac:dyDescent="0.35">
      <c r="O736" s="4"/>
      <c r="P736" s="14">
        <f>'B. WasteTracking'!G762</f>
        <v>0</v>
      </c>
      <c r="Q736" s="67">
        <f>IF(ISNUMBER('B. WasteTracking'!I762), IF('B. WasteTracking'!$I$38=Calculations!$O$6,'B. WasteTracking'!I762,'B. WasteTracking'!I762*'B. WasteTracking'!$H762/100),0)</f>
        <v>0</v>
      </c>
      <c r="R736" s="67">
        <f>IF(ISNUMBER('B. WasteTracking'!J762), IF('B. WasteTracking'!$J$38=Calculations!$O$6,'B. WasteTracking'!J762,'B. WasteTracking'!J762*'B. WasteTracking'!$H762/100),0)</f>
        <v>0</v>
      </c>
      <c r="S736" s="67">
        <f>IF(ISNUMBER('B. WasteTracking'!K762), 'B. WasteTracking'!K762*'B. WasteTracking'!$H762/100,0)</f>
        <v>0</v>
      </c>
      <c r="T736" s="67">
        <f>IF(ISNUMBER('B. WasteTracking'!H762), 'B. WasteTracking'!H762,0)</f>
        <v>0</v>
      </c>
      <c r="W736" s="9"/>
      <c r="X736" s="9"/>
      <c r="AX736" s="4">
        <v>724</v>
      </c>
      <c r="AY736" s="4" t="e">
        <f>IF(#REF!="", "0",#REF! *#REF!/100)</f>
        <v>#REF!</v>
      </c>
      <c r="AZ736" s="4" t="e">
        <f>IF(#REF!="", "0",#REF! *#REF!/100)</f>
        <v>#REF!</v>
      </c>
      <c r="BA736" s="4" t="e">
        <f>IF(#REF!="", "0",#REF! *#REF!/100)</f>
        <v>#REF!</v>
      </c>
      <c r="BB736" s="4" t="e">
        <f>IF(#REF!="", "0",#REF! *#REF!/100)</f>
        <v>#REF!</v>
      </c>
    </row>
    <row r="737" spans="15:54" x14ac:dyDescent="0.35">
      <c r="O737" s="4"/>
      <c r="P737" s="14">
        <f>'B. WasteTracking'!G763</f>
        <v>0</v>
      </c>
      <c r="Q737" s="67">
        <f>IF(ISNUMBER('B. WasteTracking'!I763), IF('B. WasteTracking'!$I$38=Calculations!$O$6,'B. WasteTracking'!I763,'B. WasteTracking'!I763*'B. WasteTracking'!$H763/100),0)</f>
        <v>0</v>
      </c>
      <c r="R737" s="67">
        <f>IF(ISNUMBER('B. WasteTracking'!J763), IF('B. WasteTracking'!$J$38=Calculations!$O$6,'B. WasteTracking'!J763,'B. WasteTracking'!J763*'B. WasteTracking'!$H763/100),0)</f>
        <v>0</v>
      </c>
      <c r="S737" s="67">
        <f>IF(ISNUMBER('B. WasteTracking'!K763), 'B. WasteTracking'!K763*'B. WasteTracking'!$H763/100,0)</f>
        <v>0</v>
      </c>
      <c r="T737" s="67">
        <f>IF(ISNUMBER('B. WasteTracking'!H763), 'B. WasteTracking'!H763,0)</f>
        <v>0</v>
      </c>
      <c r="W737" s="9"/>
      <c r="X737" s="9"/>
      <c r="AX737" s="4">
        <v>725</v>
      </c>
      <c r="AY737" s="4" t="e">
        <f>IF(#REF!="", "0",#REF! *#REF!/100)</f>
        <v>#REF!</v>
      </c>
      <c r="AZ737" s="4" t="e">
        <f>IF(#REF!="", "0",#REF! *#REF!/100)</f>
        <v>#REF!</v>
      </c>
      <c r="BA737" s="4" t="e">
        <f>IF(#REF!="", "0",#REF! *#REF!/100)</f>
        <v>#REF!</v>
      </c>
      <c r="BB737" s="4" t="e">
        <f>IF(#REF!="", "0",#REF! *#REF!/100)</f>
        <v>#REF!</v>
      </c>
    </row>
    <row r="738" spans="15:54" x14ac:dyDescent="0.35">
      <c r="O738" s="4"/>
      <c r="P738" s="14">
        <f>'B. WasteTracking'!G764</f>
        <v>0</v>
      </c>
      <c r="Q738" s="67">
        <f>IF(ISNUMBER('B. WasteTracking'!I764), IF('B. WasteTracking'!$I$38=Calculations!$O$6,'B. WasteTracking'!I764,'B. WasteTracking'!I764*'B. WasteTracking'!$H764/100),0)</f>
        <v>0</v>
      </c>
      <c r="R738" s="67">
        <f>IF(ISNUMBER('B. WasteTracking'!J764), IF('B. WasteTracking'!$J$38=Calculations!$O$6,'B. WasteTracking'!J764,'B. WasteTracking'!J764*'B. WasteTracking'!$H764/100),0)</f>
        <v>0</v>
      </c>
      <c r="S738" s="67">
        <f>IF(ISNUMBER('B. WasteTracking'!K764), 'B. WasteTracking'!K764*'B. WasteTracking'!$H764/100,0)</f>
        <v>0</v>
      </c>
      <c r="T738" s="67">
        <f>IF(ISNUMBER('B. WasteTracking'!H764), 'B. WasteTracking'!H764,0)</f>
        <v>0</v>
      </c>
      <c r="W738" s="9"/>
      <c r="X738" s="9"/>
      <c r="AX738" s="4">
        <v>726</v>
      </c>
      <c r="AY738" s="4" t="e">
        <f>IF(#REF!="", "0",#REF! *#REF!/100)</f>
        <v>#REF!</v>
      </c>
      <c r="AZ738" s="4" t="e">
        <f>IF(#REF!="", "0",#REF! *#REF!/100)</f>
        <v>#REF!</v>
      </c>
      <c r="BA738" s="4" t="e">
        <f>IF(#REF!="", "0",#REF! *#REF!/100)</f>
        <v>#REF!</v>
      </c>
      <c r="BB738" s="4" t="e">
        <f>IF(#REF!="", "0",#REF! *#REF!/100)</f>
        <v>#REF!</v>
      </c>
    </row>
    <row r="739" spans="15:54" x14ac:dyDescent="0.35">
      <c r="P739" s="14">
        <f>'B. WasteTracking'!G765</f>
        <v>0</v>
      </c>
      <c r="Q739" s="67">
        <f>IF(ISNUMBER('B. WasteTracking'!I765), IF('B. WasteTracking'!$I$38=Calculations!$O$6,'B. WasteTracking'!I765,'B. WasteTracking'!I765*'B. WasteTracking'!$H765/100),0)</f>
        <v>0</v>
      </c>
      <c r="R739" s="67">
        <f>IF(ISNUMBER('B. WasteTracking'!J765), IF('B. WasteTracking'!$J$38=Calculations!$O$6,'B. WasteTracking'!J765,'B. WasteTracking'!J765*'B. WasteTracking'!$H765/100),0)</f>
        <v>0</v>
      </c>
      <c r="S739" s="67">
        <f>IF(ISNUMBER('B. WasteTracking'!K765), 'B. WasteTracking'!K765*'B. WasteTracking'!$H765/100,0)</f>
        <v>0</v>
      </c>
      <c r="T739" s="67">
        <f>IF(ISNUMBER('B. WasteTracking'!H765), 'B. WasteTracking'!H765,0)</f>
        <v>0</v>
      </c>
      <c r="W739" s="9"/>
      <c r="X739" s="9"/>
      <c r="AX739" s="4">
        <v>727</v>
      </c>
      <c r="AY739" s="4" t="e">
        <f>IF(#REF!="", "0",#REF! *#REF!/100)</f>
        <v>#REF!</v>
      </c>
      <c r="AZ739" s="4" t="e">
        <f>IF(#REF!="", "0",#REF! *#REF!/100)</f>
        <v>#REF!</v>
      </c>
      <c r="BA739" s="4" t="e">
        <f>IF(#REF!="", "0",#REF! *#REF!/100)</f>
        <v>#REF!</v>
      </c>
      <c r="BB739" s="4" t="e">
        <f>IF(#REF!="", "0",#REF! *#REF!/100)</f>
        <v>#REF!</v>
      </c>
    </row>
    <row r="740" spans="15:54" x14ac:dyDescent="0.35">
      <c r="P740" s="14">
        <f>'B. WasteTracking'!G766</f>
        <v>0</v>
      </c>
      <c r="Q740" s="67">
        <f>IF(ISNUMBER('B. WasteTracking'!I766), IF('B. WasteTracking'!$I$38=Calculations!$O$6,'B. WasteTracking'!I766,'B. WasteTracking'!I766*'B. WasteTracking'!$H766/100),0)</f>
        <v>0</v>
      </c>
      <c r="R740" s="67">
        <f>IF(ISNUMBER('B. WasteTracking'!J766), IF('B. WasteTracking'!$J$38=Calculations!$O$6,'B. WasteTracking'!J766,'B. WasteTracking'!J766*'B. WasteTracking'!$H766/100),0)</f>
        <v>0</v>
      </c>
      <c r="S740" s="67">
        <f>IF(ISNUMBER('B. WasteTracking'!K766), 'B. WasteTracking'!K766*'B. WasteTracking'!$H766/100,0)</f>
        <v>0</v>
      </c>
      <c r="T740" s="67">
        <f>IF(ISNUMBER('B. WasteTracking'!H766), 'B. WasteTracking'!H766,0)</f>
        <v>0</v>
      </c>
      <c r="W740" s="9"/>
      <c r="X740" s="9"/>
      <c r="AX740" s="4">
        <v>728</v>
      </c>
      <c r="AY740" s="4" t="e">
        <f>IF(#REF!="", "0",#REF! *#REF!/100)</f>
        <v>#REF!</v>
      </c>
      <c r="AZ740" s="4" t="e">
        <f>IF(#REF!="", "0",#REF! *#REF!/100)</f>
        <v>#REF!</v>
      </c>
      <c r="BA740" s="4" t="e">
        <f>IF(#REF!="", "0",#REF! *#REF!/100)</f>
        <v>#REF!</v>
      </c>
      <c r="BB740" s="4" t="e">
        <f>IF(#REF!="", "0",#REF! *#REF!/100)</f>
        <v>#REF!</v>
      </c>
    </row>
    <row r="741" spans="15:54" x14ac:dyDescent="0.35">
      <c r="P741" s="14">
        <f>'B. WasteTracking'!G767</f>
        <v>0</v>
      </c>
      <c r="Q741" s="67">
        <f>IF(ISNUMBER('B. WasteTracking'!I767), IF('B. WasteTracking'!$I$38=Calculations!$O$6,'B. WasteTracking'!I767,'B. WasteTracking'!I767*'B. WasteTracking'!$H767/100),0)</f>
        <v>0</v>
      </c>
      <c r="R741" s="67">
        <f>IF(ISNUMBER('B. WasteTracking'!J767), IF('B. WasteTracking'!$J$38=Calculations!$O$6,'B. WasteTracking'!J767,'B. WasteTracking'!J767*'B. WasteTracking'!$H767/100),0)</f>
        <v>0</v>
      </c>
      <c r="S741" s="67">
        <f>IF(ISNUMBER('B. WasteTracking'!K767), 'B. WasteTracking'!K767*'B. WasteTracking'!$H767/100,0)</f>
        <v>0</v>
      </c>
      <c r="T741" s="67">
        <f>IF(ISNUMBER('B. WasteTracking'!H767), 'B. WasteTracking'!H767,0)</f>
        <v>0</v>
      </c>
      <c r="W741" s="9"/>
      <c r="X741" s="9"/>
      <c r="AX741" s="4">
        <v>729</v>
      </c>
      <c r="AY741" s="4" t="e">
        <f>IF(#REF!="", "0",#REF! *#REF!/100)</f>
        <v>#REF!</v>
      </c>
      <c r="AZ741" s="4" t="e">
        <f>IF(#REF!="", "0",#REF! *#REF!/100)</f>
        <v>#REF!</v>
      </c>
      <c r="BA741" s="4" t="e">
        <f>IF(#REF!="", "0",#REF! *#REF!/100)</f>
        <v>#REF!</v>
      </c>
      <c r="BB741" s="4" t="e">
        <f>IF(#REF!="", "0",#REF! *#REF!/100)</f>
        <v>#REF!</v>
      </c>
    </row>
    <row r="742" spans="15:54" x14ac:dyDescent="0.35">
      <c r="P742" s="14">
        <f>'B. WasteTracking'!G768</f>
        <v>0</v>
      </c>
      <c r="Q742" s="67">
        <f>IF(ISNUMBER('B. WasteTracking'!I768), IF('B. WasteTracking'!$I$38=Calculations!$O$6,'B. WasteTracking'!I768,'B. WasteTracking'!I768*'B. WasteTracking'!$H768/100),0)</f>
        <v>0</v>
      </c>
      <c r="R742" s="67">
        <f>IF(ISNUMBER('B. WasteTracking'!J768), IF('B. WasteTracking'!$J$38=Calculations!$O$6,'B. WasteTracking'!J768,'B. WasteTracking'!J768*'B. WasteTracking'!$H768/100),0)</f>
        <v>0</v>
      </c>
      <c r="S742" s="67">
        <f>IF(ISNUMBER('B. WasteTracking'!K768), 'B. WasteTracking'!K768*'B. WasteTracking'!$H768/100,0)</f>
        <v>0</v>
      </c>
      <c r="T742" s="67">
        <f>IF(ISNUMBER('B. WasteTracking'!H768), 'B. WasteTracking'!H768,0)</f>
        <v>0</v>
      </c>
      <c r="W742" s="9"/>
      <c r="X742" s="9"/>
      <c r="AX742" s="4">
        <v>730</v>
      </c>
      <c r="AY742" s="4" t="e">
        <f>IF(#REF!="", "0",#REF! *#REF!/100)</f>
        <v>#REF!</v>
      </c>
      <c r="AZ742" s="4" t="e">
        <f>IF(#REF!="", "0",#REF! *#REF!/100)</f>
        <v>#REF!</v>
      </c>
      <c r="BA742" s="4" t="e">
        <f>IF(#REF!="", "0",#REF! *#REF!/100)</f>
        <v>#REF!</v>
      </c>
      <c r="BB742" s="4" t="e">
        <f>IF(#REF!="", "0",#REF! *#REF!/100)</f>
        <v>#REF!</v>
      </c>
    </row>
    <row r="743" spans="15:54" x14ac:dyDescent="0.35">
      <c r="P743" s="14">
        <f>'B. WasteTracking'!G769</f>
        <v>0</v>
      </c>
      <c r="Q743" s="67">
        <f>IF(ISNUMBER('B. WasteTracking'!I769), IF('B. WasteTracking'!$I$38=Calculations!$O$6,'B. WasteTracking'!I769,'B. WasteTracking'!I769*'B. WasteTracking'!$H769/100),0)</f>
        <v>0</v>
      </c>
      <c r="R743" s="67">
        <f>IF(ISNUMBER('B. WasteTracking'!J769), IF('B. WasteTracking'!$J$38=Calculations!$O$6,'B. WasteTracking'!J769,'B. WasteTracking'!J769*'B. WasteTracking'!$H769/100),0)</f>
        <v>0</v>
      </c>
      <c r="S743" s="67">
        <f>IF(ISNUMBER('B. WasteTracking'!K769), 'B. WasteTracking'!K769*'B. WasteTracking'!$H769/100,0)</f>
        <v>0</v>
      </c>
      <c r="T743" s="67">
        <f>IF(ISNUMBER('B. WasteTracking'!H769), 'B. WasteTracking'!H769,0)</f>
        <v>0</v>
      </c>
      <c r="W743" s="9"/>
      <c r="X743" s="9"/>
      <c r="AX743" s="4">
        <v>731</v>
      </c>
      <c r="AY743" s="4" t="e">
        <f>IF(#REF!="", "0",#REF! *#REF!/100)</f>
        <v>#REF!</v>
      </c>
      <c r="AZ743" s="4" t="e">
        <f>IF(#REF!="", "0",#REF! *#REF!/100)</f>
        <v>#REF!</v>
      </c>
      <c r="BA743" s="4" t="e">
        <f>IF(#REF!="", "0",#REF! *#REF!/100)</f>
        <v>#REF!</v>
      </c>
      <c r="BB743" s="4" t="e">
        <f>IF(#REF!="", "0",#REF! *#REF!/100)</f>
        <v>#REF!</v>
      </c>
    </row>
    <row r="744" spans="15:54" x14ac:dyDescent="0.35">
      <c r="P744" s="14">
        <f>'B. WasteTracking'!G770</f>
        <v>0</v>
      </c>
      <c r="Q744" s="67">
        <f>IF(ISNUMBER('B. WasteTracking'!I770), IF('B. WasteTracking'!$I$38=Calculations!$O$6,'B. WasteTracking'!I770,'B. WasteTracking'!I770*'B. WasteTracking'!$H770/100),0)</f>
        <v>0</v>
      </c>
      <c r="R744" s="67">
        <f>IF(ISNUMBER('B. WasteTracking'!J770), IF('B. WasteTracking'!$J$38=Calculations!$O$6,'B. WasteTracking'!J770,'B. WasteTracking'!J770*'B. WasteTracking'!$H770/100),0)</f>
        <v>0</v>
      </c>
      <c r="S744" s="67">
        <f>IF(ISNUMBER('B. WasteTracking'!K770), 'B. WasteTracking'!K770*'B. WasteTracking'!$H770/100,0)</f>
        <v>0</v>
      </c>
      <c r="T744" s="67">
        <f>IF(ISNUMBER('B. WasteTracking'!H770), 'B. WasteTracking'!H770,0)</f>
        <v>0</v>
      </c>
      <c r="W744" s="9"/>
      <c r="X744" s="9"/>
      <c r="AX744" s="4">
        <v>732</v>
      </c>
      <c r="AY744" s="4" t="e">
        <f>IF(#REF!="", "0",#REF! *#REF!/100)</f>
        <v>#REF!</v>
      </c>
      <c r="AZ744" s="4" t="e">
        <f>IF(#REF!="", "0",#REF! *#REF!/100)</f>
        <v>#REF!</v>
      </c>
      <c r="BA744" s="4" t="e">
        <f>IF(#REF!="", "0",#REF! *#REF!/100)</f>
        <v>#REF!</v>
      </c>
      <c r="BB744" s="4" t="e">
        <f>IF(#REF!="", "0",#REF! *#REF!/100)</f>
        <v>#REF!</v>
      </c>
    </row>
    <row r="745" spans="15:54" x14ac:dyDescent="0.35">
      <c r="P745" s="14">
        <f>'B. WasteTracking'!G771</f>
        <v>0</v>
      </c>
      <c r="Q745" s="67">
        <f>IF(ISNUMBER('B. WasteTracking'!I771), IF('B. WasteTracking'!$I$38=Calculations!$O$6,'B. WasteTracking'!I771,'B. WasteTracking'!I771*'B. WasteTracking'!$H771/100),0)</f>
        <v>0</v>
      </c>
      <c r="R745" s="67">
        <f>IF(ISNUMBER('B. WasteTracking'!J771), IF('B. WasteTracking'!$J$38=Calculations!$O$6,'B. WasteTracking'!J771,'B. WasteTracking'!J771*'B. WasteTracking'!$H771/100),0)</f>
        <v>0</v>
      </c>
      <c r="S745" s="67">
        <f>IF(ISNUMBER('B. WasteTracking'!K771), 'B. WasteTracking'!K771*'B. WasteTracking'!$H771/100,0)</f>
        <v>0</v>
      </c>
      <c r="T745" s="67">
        <f>IF(ISNUMBER('B. WasteTracking'!H771), 'B. WasteTracking'!H771,0)</f>
        <v>0</v>
      </c>
      <c r="W745" s="9"/>
      <c r="X745" s="9"/>
      <c r="AX745" s="4">
        <v>733</v>
      </c>
      <c r="AY745" s="4" t="e">
        <f>IF(#REF!="", "0",#REF! *#REF!/100)</f>
        <v>#REF!</v>
      </c>
      <c r="AZ745" s="4" t="e">
        <f>IF(#REF!="", "0",#REF! *#REF!/100)</f>
        <v>#REF!</v>
      </c>
      <c r="BA745" s="4" t="e">
        <f>IF(#REF!="", "0",#REF! *#REF!/100)</f>
        <v>#REF!</v>
      </c>
      <c r="BB745" s="4" t="e">
        <f>IF(#REF!="", "0",#REF! *#REF!/100)</f>
        <v>#REF!</v>
      </c>
    </row>
    <row r="746" spans="15:54" x14ac:dyDescent="0.35">
      <c r="P746" s="14">
        <f>'B. WasteTracking'!G772</f>
        <v>0</v>
      </c>
      <c r="Q746" s="67">
        <f>IF(ISNUMBER('B. WasteTracking'!I772), IF('B. WasteTracking'!$I$38=Calculations!$O$6,'B. WasteTracking'!I772,'B. WasteTracking'!I772*'B. WasteTracking'!$H772/100),0)</f>
        <v>0</v>
      </c>
      <c r="R746" s="67">
        <f>IF(ISNUMBER('B. WasteTracking'!J772), IF('B. WasteTracking'!$J$38=Calculations!$O$6,'B. WasteTracking'!J772,'B. WasteTracking'!J772*'B. WasteTracking'!$H772/100),0)</f>
        <v>0</v>
      </c>
      <c r="S746" s="67">
        <f>IF(ISNUMBER('B. WasteTracking'!K772), 'B. WasteTracking'!K772*'B. WasteTracking'!$H772/100,0)</f>
        <v>0</v>
      </c>
      <c r="T746" s="67">
        <f>IF(ISNUMBER('B. WasteTracking'!H772), 'B. WasteTracking'!H772,0)</f>
        <v>0</v>
      </c>
      <c r="W746" s="9"/>
      <c r="X746" s="9"/>
      <c r="AX746" s="4">
        <v>734</v>
      </c>
      <c r="AY746" s="4" t="e">
        <f>IF(#REF!="", "0",#REF! *#REF!/100)</f>
        <v>#REF!</v>
      </c>
      <c r="AZ746" s="4" t="e">
        <f>IF(#REF!="", "0",#REF! *#REF!/100)</f>
        <v>#REF!</v>
      </c>
      <c r="BA746" s="4" t="e">
        <f>IF(#REF!="", "0",#REF! *#REF!/100)</f>
        <v>#REF!</v>
      </c>
      <c r="BB746" s="4" t="e">
        <f>IF(#REF!="", "0",#REF! *#REF!/100)</f>
        <v>#REF!</v>
      </c>
    </row>
    <row r="747" spans="15:54" x14ac:dyDescent="0.35">
      <c r="P747" s="14">
        <f>'B. WasteTracking'!G773</f>
        <v>0</v>
      </c>
      <c r="Q747" s="67">
        <f>IF(ISNUMBER('B. WasteTracking'!I773), IF('B. WasteTracking'!$I$38=Calculations!$O$6,'B. WasteTracking'!I773,'B. WasteTracking'!I773*'B. WasteTracking'!$H773/100),0)</f>
        <v>0</v>
      </c>
      <c r="R747" s="67">
        <f>IF(ISNUMBER('B. WasteTracking'!J773), IF('B. WasteTracking'!$J$38=Calculations!$O$6,'B. WasteTracking'!J773,'B. WasteTracking'!J773*'B. WasteTracking'!$H773/100),0)</f>
        <v>0</v>
      </c>
      <c r="S747" s="67">
        <f>IF(ISNUMBER('B. WasteTracking'!K773), 'B. WasteTracking'!K773*'B. WasteTracking'!$H773/100,0)</f>
        <v>0</v>
      </c>
      <c r="T747" s="67">
        <f>IF(ISNUMBER('B. WasteTracking'!H773), 'B. WasteTracking'!H773,0)</f>
        <v>0</v>
      </c>
      <c r="W747" s="9"/>
      <c r="X747" s="9"/>
      <c r="AX747" s="4">
        <v>735</v>
      </c>
      <c r="AY747" s="4" t="e">
        <f>IF(#REF!="", "0",#REF! *#REF!/100)</f>
        <v>#REF!</v>
      </c>
      <c r="AZ747" s="4" t="e">
        <f>IF(#REF!="", "0",#REF! *#REF!/100)</f>
        <v>#REF!</v>
      </c>
      <c r="BA747" s="4" t="e">
        <f>IF(#REF!="", "0",#REF! *#REF!/100)</f>
        <v>#REF!</v>
      </c>
      <c r="BB747" s="4" t="e">
        <f>IF(#REF!="", "0",#REF! *#REF!/100)</f>
        <v>#REF!</v>
      </c>
    </row>
    <row r="748" spans="15:54" x14ac:dyDescent="0.35">
      <c r="P748" s="14">
        <f>'B. WasteTracking'!G774</f>
        <v>0</v>
      </c>
      <c r="Q748" s="67">
        <f>IF(ISNUMBER('B. WasteTracking'!I774), IF('B. WasteTracking'!$I$38=Calculations!$O$6,'B. WasteTracking'!I774,'B. WasteTracking'!I774*'B. WasteTracking'!$H774/100),0)</f>
        <v>0</v>
      </c>
      <c r="R748" s="67">
        <f>IF(ISNUMBER('B. WasteTracking'!J774), IF('B. WasteTracking'!$J$38=Calculations!$O$6,'B. WasteTracking'!J774,'B. WasteTracking'!J774*'B. WasteTracking'!$H774/100),0)</f>
        <v>0</v>
      </c>
      <c r="S748" s="67">
        <f>IF(ISNUMBER('B. WasteTracking'!K774), 'B. WasteTracking'!K774*'B. WasteTracking'!$H774/100,0)</f>
        <v>0</v>
      </c>
      <c r="T748" s="67">
        <f>IF(ISNUMBER('B. WasteTracking'!H774), 'B. WasteTracking'!H774,0)</f>
        <v>0</v>
      </c>
      <c r="W748" s="9"/>
      <c r="X748" s="9"/>
      <c r="AX748" s="4">
        <v>736</v>
      </c>
      <c r="AY748" s="4" t="e">
        <f>IF(#REF!="", "0",#REF! *#REF!/100)</f>
        <v>#REF!</v>
      </c>
      <c r="AZ748" s="4" t="e">
        <f>IF(#REF!="", "0",#REF! *#REF!/100)</f>
        <v>#REF!</v>
      </c>
      <c r="BA748" s="4" t="e">
        <f>IF(#REF!="", "0",#REF! *#REF!/100)</f>
        <v>#REF!</v>
      </c>
      <c r="BB748" s="4" t="e">
        <f>IF(#REF!="", "0",#REF! *#REF!/100)</f>
        <v>#REF!</v>
      </c>
    </row>
    <row r="749" spans="15:54" x14ac:dyDescent="0.35">
      <c r="P749" s="14">
        <f>'B. WasteTracking'!G775</f>
        <v>0</v>
      </c>
      <c r="Q749" s="67">
        <f>IF(ISNUMBER('B. WasteTracking'!I775), IF('B. WasteTracking'!$I$38=Calculations!$O$6,'B. WasteTracking'!I775,'B. WasteTracking'!I775*'B. WasteTracking'!$H775/100),0)</f>
        <v>0</v>
      </c>
      <c r="R749" s="67">
        <f>IF(ISNUMBER('B. WasteTracking'!J775), IF('B. WasteTracking'!$J$38=Calculations!$O$6,'B. WasteTracking'!J775,'B. WasteTracking'!J775*'B. WasteTracking'!$H775/100),0)</f>
        <v>0</v>
      </c>
      <c r="S749" s="67">
        <f>IF(ISNUMBER('B. WasteTracking'!K775), 'B. WasteTracking'!K775*'B. WasteTracking'!$H775/100,0)</f>
        <v>0</v>
      </c>
      <c r="T749" s="67">
        <f>IF(ISNUMBER('B. WasteTracking'!H775), 'B. WasteTracking'!H775,0)</f>
        <v>0</v>
      </c>
      <c r="W749" s="9"/>
      <c r="X749" s="9"/>
      <c r="AX749" s="4">
        <v>737</v>
      </c>
      <c r="AY749" s="4" t="e">
        <f>IF(#REF!="", "0",#REF! *#REF!/100)</f>
        <v>#REF!</v>
      </c>
      <c r="AZ749" s="4" t="e">
        <f>IF(#REF!="", "0",#REF! *#REF!/100)</f>
        <v>#REF!</v>
      </c>
      <c r="BA749" s="4" t="e">
        <f>IF(#REF!="", "0",#REF! *#REF!/100)</f>
        <v>#REF!</v>
      </c>
      <c r="BB749" s="4" t="e">
        <f>IF(#REF!="", "0",#REF! *#REF!/100)</f>
        <v>#REF!</v>
      </c>
    </row>
    <row r="750" spans="15:54" x14ac:dyDescent="0.35">
      <c r="P750" s="14">
        <f>'B. WasteTracking'!G776</f>
        <v>0</v>
      </c>
      <c r="Q750" s="67">
        <f>IF(ISNUMBER('B. WasteTracking'!I776), IF('B. WasteTracking'!$I$38=Calculations!$O$6,'B. WasteTracking'!I776,'B. WasteTracking'!I776*'B. WasteTracking'!$H776/100),0)</f>
        <v>0</v>
      </c>
      <c r="R750" s="67">
        <f>IF(ISNUMBER('B. WasteTracking'!J776), IF('B. WasteTracking'!$J$38=Calculations!$O$6,'B. WasteTracking'!J776,'B. WasteTracking'!J776*'B. WasteTracking'!$H776/100),0)</f>
        <v>0</v>
      </c>
      <c r="S750" s="67">
        <f>IF(ISNUMBER('B. WasteTracking'!K776), 'B. WasteTracking'!K776*'B. WasteTracking'!$H776/100,0)</f>
        <v>0</v>
      </c>
      <c r="T750" s="67">
        <f>IF(ISNUMBER('B. WasteTracking'!H776), 'B. WasteTracking'!H776,0)</f>
        <v>0</v>
      </c>
      <c r="W750" s="9"/>
      <c r="X750" s="9"/>
      <c r="AX750" s="4">
        <v>738</v>
      </c>
      <c r="AY750" s="4" t="e">
        <f>IF(#REF!="", "0",#REF! *#REF!/100)</f>
        <v>#REF!</v>
      </c>
      <c r="AZ750" s="4" t="e">
        <f>IF(#REF!="", "0",#REF! *#REF!/100)</f>
        <v>#REF!</v>
      </c>
      <c r="BA750" s="4" t="e">
        <f>IF(#REF!="", "0",#REF! *#REF!/100)</f>
        <v>#REF!</v>
      </c>
      <c r="BB750" s="4" t="e">
        <f>IF(#REF!="", "0",#REF! *#REF!/100)</f>
        <v>#REF!</v>
      </c>
    </row>
    <row r="751" spans="15:54" x14ac:dyDescent="0.35">
      <c r="P751" s="14">
        <f>'B. WasteTracking'!G777</f>
        <v>0</v>
      </c>
      <c r="Q751" s="67">
        <f>IF(ISNUMBER('B. WasteTracking'!I777), IF('B. WasteTracking'!$I$38=Calculations!$O$6,'B. WasteTracking'!I777,'B. WasteTracking'!I777*'B. WasteTracking'!$H777/100),0)</f>
        <v>0</v>
      </c>
      <c r="R751" s="67">
        <f>IF(ISNUMBER('B. WasteTracking'!J777), IF('B. WasteTracking'!$J$38=Calculations!$O$6,'B. WasteTracking'!J777,'B. WasteTracking'!J777*'B. WasteTracking'!$H777/100),0)</f>
        <v>0</v>
      </c>
      <c r="S751" s="67">
        <f>IF(ISNUMBER('B. WasteTracking'!K777), 'B. WasteTracking'!K777*'B. WasteTracking'!$H777/100,0)</f>
        <v>0</v>
      </c>
      <c r="T751" s="67">
        <f>IF(ISNUMBER('B. WasteTracking'!H777), 'B. WasteTracking'!H777,0)</f>
        <v>0</v>
      </c>
      <c r="W751" s="9"/>
      <c r="X751" s="9"/>
      <c r="AX751" s="4">
        <v>739</v>
      </c>
      <c r="AY751" s="4" t="e">
        <f>IF(#REF!="", "0",#REF! *#REF!/100)</f>
        <v>#REF!</v>
      </c>
      <c r="AZ751" s="4" t="e">
        <f>IF(#REF!="", "0",#REF! *#REF!/100)</f>
        <v>#REF!</v>
      </c>
      <c r="BA751" s="4" t="e">
        <f>IF(#REF!="", "0",#REF! *#REF!/100)</f>
        <v>#REF!</v>
      </c>
      <c r="BB751" s="4" t="e">
        <f>IF(#REF!="", "0",#REF! *#REF!/100)</f>
        <v>#REF!</v>
      </c>
    </row>
    <row r="752" spans="15:54" x14ac:dyDescent="0.35">
      <c r="P752" s="14">
        <f>'B. WasteTracking'!G778</f>
        <v>0</v>
      </c>
      <c r="Q752" s="67">
        <f>IF(ISNUMBER('B. WasteTracking'!I778), IF('B. WasteTracking'!$I$38=Calculations!$O$6,'B. WasteTracking'!I778,'B. WasteTracking'!I778*'B. WasteTracking'!$H778/100),0)</f>
        <v>0</v>
      </c>
      <c r="R752" s="67">
        <f>IF(ISNUMBER('B. WasteTracking'!J778), IF('B. WasteTracking'!$J$38=Calculations!$O$6,'B. WasteTracking'!J778,'B. WasteTracking'!J778*'B. WasteTracking'!$H778/100),0)</f>
        <v>0</v>
      </c>
      <c r="S752" s="67">
        <f>IF(ISNUMBER('B. WasteTracking'!K778), 'B. WasteTracking'!K778*'B. WasteTracking'!$H778/100,0)</f>
        <v>0</v>
      </c>
      <c r="T752" s="67">
        <f>IF(ISNUMBER('B. WasteTracking'!H778), 'B. WasteTracking'!H778,0)</f>
        <v>0</v>
      </c>
      <c r="W752" s="9"/>
      <c r="X752" s="9"/>
      <c r="AX752" s="4">
        <v>740</v>
      </c>
      <c r="AY752" s="4" t="e">
        <f>IF(#REF!="", "0",#REF! *#REF!/100)</f>
        <v>#REF!</v>
      </c>
      <c r="AZ752" s="4" t="e">
        <f>IF(#REF!="", "0",#REF! *#REF!/100)</f>
        <v>#REF!</v>
      </c>
      <c r="BA752" s="4" t="e">
        <f>IF(#REF!="", "0",#REF! *#REF!/100)</f>
        <v>#REF!</v>
      </c>
      <c r="BB752" s="4" t="e">
        <f>IF(#REF!="", "0",#REF! *#REF!/100)</f>
        <v>#REF!</v>
      </c>
    </row>
    <row r="753" spans="16:54" x14ac:dyDescent="0.35">
      <c r="P753" s="14">
        <f>'B. WasteTracking'!G779</f>
        <v>0</v>
      </c>
      <c r="Q753" s="67">
        <f>IF(ISNUMBER('B. WasteTracking'!I779), IF('B. WasteTracking'!$I$38=Calculations!$O$6,'B. WasteTracking'!I779,'B. WasteTracking'!I779*'B. WasteTracking'!$H779/100),0)</f>
        <v>0</v>
      </c>
      <c r="R753" s="67">
        <f>IF(ISNUMBER('B. WasteTracking'!J779), IF('B. WasteTracking'!$J$38=Calculations!$O$6,'B. WasteTracking'!J779,'B. WasteTracking'!J779*'B. WasteTracking'!$H779/100),0)</f>
        <v>0</v>
      </c>
      <c r="S753" s="67">
        <f>IF(ISNUMBER('B. WasteTracking'!K779), 'B. WasteTracking'!K779*'B. WasteTracking'!$H779/100,0)</f>
        <v>0</v>
      </c>
      <c r="T753" s="67">
        <f>IF(ISNUMBER('B. WasteTracking'!H779), 'B. WasteTracking'!H779,0)</f>
        <v>0</v>
      </c>
      <c r="W753" s="9"/>
      <c r="X753" s="9"/>
      <c r="AX753" s="4">
        <v>741</v>
      </c>
      <c r="AY753" s="4" t="e">
        <f>IF(#REF!="", "0",#REF! *#REF!/100)</f>
        <v>#REF!</v>
      </c>
      <c r="AZ753" s="4" t="e">
        <f>IF(#REF!="", "0",#REF! *#REF!/100)</f>
        <v>#REF!</v>
      </c>
      <c r="BA753" s="4" t="e">
        <f>IF(#REF!="", "0",#REF! *#REF!/100)</f>
        <v>#REF!</v>
      </c>
      <c r="BB753" s="4" t="e">
        <f>IF(#REF!="", "0",#REF! *#REF!/100)</f>
        <v>#REF!</v>
      </c>
    </row>
    <row r="754" spans="16:54" x14ac:dyDescent="0.35">
      <c r="P754" s="14">
        <f>'B. WasteTracking'!G780</f>
        <v>0</v>
      </c>
      <c r="Q754" s="67">
        <f>IF(ISNUMBER('B. WasteTracking'!I780), IF('B. WasteTracking'!$I$38=Calculations!$O$6,'B. WasteTracking'!I780,'B. WasteTracking'!I780*'B. WasteTracking'!$H780/100),0)</f>
        <v>0</v>
      </c>
      <c r="R754" s="67">
        <f>IF(ISNUMBER('B. WasteTracking'!J780), IF('B. WasteTracking'!$J$38=Calculations!$O$6,'B. WasteTracking'!J780,'B. WasteTracking'!J780*'B. WasteTracking'!$H780/100),0)</f>
        <v>0</v>
      </c>
      <c r="S754" s="67">
        <f>IF(ISNUMBER('B. WasteTracking'!K780), 'B. WasteTracking'!K780*'B. WasteTracking'!$H780/100,0)</f>
        <v>0</v>
      </c>
      <c r="T754" s="67">
        <f>IF(ISNUMBER('B. WasteTracking'!H780), 'B. WasteTracking'!H780,0)</f>
        <v>0</v>
      </c>
      <c r="W754" s="9"/>
      <c r="X754" s="9"/>
      <c r="AX754" s="4">
        <v>742</v>
      </c>
      <c r="AY754" s="4" t="e">
        <f>IF(#REF!="", "0",#REF! *#REF!/100)</f>
        <v>#REF!</v>
      </c>
      <c r="AZ754" s="4" t="e">
        <f>IF(#REF!="", "0",#REF! *#REF!/100)</f>
        <v>#REF!</v>
      </c>
      <c r="BA754" s="4" t="e">
        <f>IF(#REF!="", "0",#REF! *#REF!/100)</f>
        <v>#REF!</v>
      </c>
      <c r="BB754" s="4" t="e">
        <f>IF(#REF!="", "0",#REF! *#REF!/100)</f>
        <v>#REF!</v>
      </c>
    </row>
    <row r="755" spans="16:54" x14ac:dyDescent="0.35">
      <c r="P755" s="14">
        <f>'B. WasteTracking'!G781</f>
        <v>0</v>
      </c>
      <c r="Q755" s="67">
        <f>IF(ISNUMBER('B. WasteTracking'!I781), IF('B. WasteTracking'!$I$38=Calculations!$O$6,'B. WasteTracking'!I781,'B. WasteTracking'!I781*'B. WasteTracking'!$H781/100),0)</f>
        <v>0</v>
      </c>
      <c r="R755" s="67">
        <f>IF(ISNUMBER('B. WasteTracking'!J781), IF('B. WasteTracking'!$J$38=Calculations!$O$6,'B. WasteTracking'!J781,'B. WasteTracking'!J781*'B. WasteTracking'!$H781/100),0)</f>
        <v>0</v>
      </c>
      <c r="S755" s="67">
        <f>IF(ISNUMBER('B. WasteTracking'!K781), 'B. WasteTracking'!K781*'B. WasteTracking'!$H781/100,0)</f>
        <v>0</v>
      </c>
      <c r="T755" s="67">
        <f>IF(ISNUMBER('B. WasteTracking'!H781), 'B. WasteTracking'!H781,0)</f>
        <v>0</v>
      </c>
      <c r="W755" s="9"/>
      <c r="X755" s="9"/>
      <c r="AX755" s="4">
        <v>743</v>
      </c>
      <c r="AY755" s="4" t="e">
        <f>IF(#REF!="", "0",#REF! *#REF!/100)</f>
        <v>#REF!</v>
      </c>
      <c r="AZ755" s="4" t="e">
        <f>IF(#REF!="", "0",#REF! *#REF!/100)</f>
        <v>#REF!</v>
      </c>
      <c r="BA755" s="4" t="e">
        <f>IF(#REF!="", "0",#REF! *#REF!/100)</f>
        <v>#REF!</v>
      </c>
      <c r="BB755" s="4" t="e">
        <f>IF(#REF!="", "0",#REF! *#REF!/100)</f>
        <v>#REF!</v>
      </c>
    </row>
    <row r="756" spans="16:54" x14ac:dyDescent="0.35">
      <c r="P756" s="14">
        <f>'B. WasteTracking'!G782</f>
        <v>0</v>
      </c>
      <c r="Q756" s="67">
        <f>IF(ISNUMBER('B. WasteTracking'!I782), IF('B. WasteTracking'!$I$38=Calculations!$O$6,'B. WasteTracking'!I782,'B. WasteTracking'!I782*'B. WasteTracking'!$H782/100),0)</f>
        <v>0</v>
      </c>
      <c r="R756" s="67">
        <f>IF(ISNUMBER('B. WasteTracking'!J782), IF('B. WasteTracking'!$J$38=Calculations!$O$6,'B. WasteTracking'!J782,'B. WasteTracking'!J782*'B. WasteTracking'!$H782/100),0)</f>
        <v>0</v>
      </c>
      <c r="S756" s="67">
        <f>IF(ISNUMBER('B. WasteTracking'!K782), 'B. WasteTracking'!K782*'B. WasteTracking'!$H782/100,0)</f>
        <v>0</v>
      </c>
      <c r="T756" s="67">
        <f>IF(ISNUMBER('B. WasteTracking'!H782), 'B. WasteTracking'!H782,0)</f>
        <v>0</v>
      </c>
      <c r="W756" s="9"/>
      <c r="X756" s="9"/>
      <c r="AX756" s="4">
        <v>744</v>
      </c>
      <c r="AY756" s="4" t="e">
        <f>IF(#REF!="", "0",#REF! *#REF!/100)</f>
        <v>#REF!</v>
      </c>
      <c r="AZ756" s="4" t="e">
        <f>IF(#REF!="", "0",#REF! *#REF!/100)</f>
        <v>#REF!</v>
      </c>
      <c r="BA756" s="4" t="e">
        <f>IF(#REF!="", "0",#REF! *#REF!/100)</f>
        <v>#REF!</v>
      </c>
      <c r="BB756" s="4" t="e">
        <f>IF(#REF!="", "0",#REF! *#REF!/100)</f>
        <v>#REF!</v>
      </c>
    </row>
    <row r="757" spans="16:54" x14ac:dyDescent="0.35">
      <c r="P757" s="14">
        <f>'B. WasteTracking'!G783</f>
        <v>0</v>
      </c>
      <c r="Q757" s="67">
        <f>IF(ISNUMBER('B. WasteTracking'!I783), IF('B. WasteTracking'!$I$38=Calculations!$O$6,'B. WasteTracking'!I783,'B. WasteTracking'!I783*'B. WasteTracking'!$H783/100),0)</f>
        <v>0</v>
      </c>
      <c r="R757" s="67">
        <f>IF(ISNUMBER('B. WasteTracking'!J783), IF('B. WasteTracking'!$J$38=Calculations!$O$6,'B. WasteTracking'!J783,'B. WasteTracking'!J783*'B. WasteTracking'!$H783/100),0)</f>
        <v>0</v>
      </c>
      <c r="S757" s="67">
        <f>IF(ISNUMBER('B. WasteTracking'!K783), 'B. WasteTracking'!K783*'B. WasteTracking'!$H783/100,0)</f>
        <v>0</v>
      </c>
      <c r="T757" s="67">
        <f>IF(ISNUMBER('B. WasteTracking'!H783), 'B. WasteTracking'!H783,0)</f>
        <v>0</v>
      </c>
      <c r="W757" s="9"/>
      <c r="X757" s="9"/>
      <c r="AX757" s="4">
        <v>745</v>
      </c>
      <c r="AY757" s="4" t="e">
        <f>IF(#REF!="", "0",#REF! *#REF!/100)</f>
        <v>#REF!</v>
      </c>
      <c r="AZ757" s="4" t="e">
        <f>IF(#REF!="", "0",#REF! *#REF!/100)</f>
        <v>#REF!</v>
      </c>
      <c r="BA757" s="4" t="e">
        <f>IF(#REF!="", "0",#REF! *#REF!/100)</f>
        <v>#REF!</v>
      </c>
      <c r="BB757" s="4" t="e">
        <f>IF(#REF!="", "0",#REF! *#REF!/100)</f>
        <v>#REF!</v>
      </c>
    </row>
    <row r="758" spans="16:54" x14ac:dyDescent="0.35">
      <c r="P758" s="14">
        <f>'B. WasteTracking'!G784</f>
        <v>0</v>
      </c>
      <c r="Q758" s="67">
        <f>IF(ISNUMBER('B. WasteTracking'!I784), IF('B. WasteTracking'!$I$38=Calculations!$O$6,'B. WasteTracking'!I784,'B. WasteTracking'!I784*'B. WasteTracking'!$H784/100),0)</f>
        <v>0</v>
      </c>
      <c r="R758" s="67">
        <f>IF(ISNUMBER('B. WasteTracking'!J784), IF('B. WasteTracking'!$J$38=Calculations!$O$6,'B. WasteTracking'!J784,'B. WasteTracking'!J784*'B. WasteTracking'!$H784/100),0)</f>
        <v>0</v>
      </c>
      <c r="S758" s="67">
        <f>IF(ISNUMBER('B. WasteTracking'!K784), 'B. WasteTracking'!K784*'B. WasteTracking'!$H784/100,0)</f>
        <v>0</v>
      </c>
      <c r="T758" s="67">
        <f>IF(ISNUMBER('B. WasteTracking'!H784), 'B. WasteTracking'!H784,0)</f>
        <v>0</v>
      </c>
      <c r="W758" s="9"/>
      <c r="X758" s="9"/>
      <c r="AX758" s="4">
        <v>746</v>
      </c>
      <c r="AY758" s="4" t="e">
        <f>IF(#REF!="", "0",#REF! *#REF!/100)</f>
        <v>#REF!</v>
      </c>
      <c r="AZ758" s="4" t="e">
        <f>IF(#REF!="", "0",#REF! *#REF!/100)</f>
        <v>#REF!</v>
      </c>
      <c r="BA758" s="4" t="e">
        <f>IF(#REF!="", "0",#REF! *#REF!/100)</f>
        <v>#REF!</v>
      </c>
      <c r="BB758" s="4" t="e">
        <f>IF(#REF!="", "0",#REF! *#REF!/100)</f>
        <v>#REF!</v>
      </c>
    </row>
    <row r="759" spans="16:54" x14ac:dyDescent="0.35">
      <c r="P759" s="14">
        <f>'B. WasteTracking'!G785</f>
        <v>0</v>
      </c>
      <c r="Q759" s="67">
        <f>IF(ISNUMBER('B. WasteTracking'!I785), IF('B. WasteTracking'!$I$38=Calculations!$O$6,'B. WasteTracking'!I785,'B. WasteTracking'!I785*'B. WasteTracking'!$H785/100),0)</f>
        <v>0</v>
      </c>
      <c r="R759" s="67">
        <f>IF(ISNUMBER('B. WasteTracking'!J785), IF('B. WasteTracking'!$J$38=Calculations!$O$6,'B. WasteTracking'!J785,'B. WasteTracking'!J785*'B. WasteTracking'!$H785/100),0)</f>
        <v>0</v>
      </c>
      <c r="S759" s="67">
        <f>IF(ISNUMBER('B. WasteTracking'!K785), 'B. WasteTracking'!K785*'B. WasteTracking'!$H785/100,0)</f>
        <v>0</v>
      </c>
      <c r="T759" s="67">
        <f>IF(ISNUMBER('B. WasteTracking'!H785), 'B. WasteTracking'!H785,0)</f>
        <v>0</v>
      </c>
      <c r="W759" s="9"/>
      <c r="X759" s="9"/>
      <c r="AX759" s="4">
        <v>747</v>
      </c>
      <c r="AY759" s="4" t="e">
        <f>IF(#REF!="", "0",#REF! *#REF!/100)</f>
        <v>#REF!</v>
      </c>
      <c r="AZ759" s="4" t="e">
        <f>IF(#REF!="", "0",#REF! *#REF!/100)</f>
        <v>#REF!</v>
      </c>
      <c r="BA759" s="4" t="e">
        <f>IF(#REF!="", "0",#REF! *#REF!/100)</f>
        <v>#REF!</v>
      </c>
      <c r="BB759" s="4" t="e">
        <f>IF(#REF!="", "0",#REF! *#REF!/100)</f>
        <v>#REF!</v>
      </c>
    </row>
    <row r="760" spans="16:54" x14ac:dyDescent="0.35">
      <c r="P760" s="14">
        <f>'B. WasteTracking'!G786</f>
        <v>0</v>
      </c>
      <c r="Q760" s="67">
        <f>IF(ISNUMBER('B. WasteTracking'!I786), IF('B. WasteTracking'!$I$38=Calculations!$O$6,'B. WasteTracking'!I786,'B. WasteTracking'!I786*'B. WasteTracking'!$H786/100),0)</f>
        <v>0</v>
      </c>
      <c r="R760" s="67">
        <f>IF(ISNUMBER('B. WasteTracking'!J786), IF('B. WasteTracking'!$J$38=Calculations!$O$6,'B. WasteTracking'!J786,'B. WasteTracking'!J786*'B. WasteTracking'!$H786/100),0)</f>
        <v>0</v>
      </c>
      <c r="S760" s="67">
        <f>IF(ISNUMBER('B. WasteTracking'!K786), 'B. WasteTracking'!K786*'B. WasteTracking'!$H786/100,0)</f>
        <v>0</v>
      </c>
      <c r="T760" s="67">
        <f>IF(ISNUMBER('B. WasteTracking'!H786), 'B. WasteTracking'!H786,0)</f>
        <v>0</v>
      </c>
      <c r="W760" s="9"/>
      <c r="X760" s="9"/>
      <c r="AX760" s="4">
        <v>748</v>
      </c>
      <c r="AY760" s="4" t="e">
        <f>IF(#REF!="", "0",#REF! *#REF!/100)</f>
        <v>#REF!</v>
      </c>
      <c r="AZ760" s="4" t="e">
        <f>IF(#REF!="", "0",#REF! *#REF!/100)</f>
        <v>#REF!</v>
      </c>
      <c r="BA760" s="4" t="e">
        <f>IF(#REF!="", "0",#REF! *#REF!/100)</f>
        <v>#REF!</v>
      </c>
      <c r="BB760" s="4" t="e">
        <f>IF(#REF!="", "0",#REF! *#REF!/100)</f>
        <v>#REF!</v>
      </c>
    </row>
    <row r="761" spans="16:54" x14ac:dyDescent="0.35">
      <c r="P761" s="14">
        <f>'B. WasteTracking'!G787</f>
        <v>0</v>
      </c>
      <c r="Q761" s="67">
        <f>IF(ISNUMBER('B. WasteTracking'!I787), IF('B. WasteTracking'!$I$38=Calculations!$O$6,'B. WasteTracking'!I787,'B. WasteTracking'!I787*'B. WasteTracking'!$H787/100),0)</f>
        <v>0</v>
      </c>
      <c r="R761" s="67">
        <f>IF(ISNUMBER('B. WasteTracking'!J787), IF('B. WasteTracking'!$J$38=Calculations!$O$6,'B. WasteTracking'!J787,'B. WasteTracking'!J787*'B. WasteTracking'!$H787/100),0)</f>
        <v>0</v>
      </c>
      <c r="S761" s="67">
        <f>IF(ISNUMBER('B. WasteTracking'!K787), 'B. WasteTracking'!K787*'B. WasteTracking'!$H787/100,0)</f>
        <v>0</v>
      </c>
      <c r="T761" s="67">
        <f>IF(ISNUMBER('B. WasteTracking'!H787), 'B. WasteTracking'!H787,0)</f>
        <v>0</v>
      </c>
      <c r="W761" s="9"/>
      <c r="X761" s="9"/>
      <c r="AX761" s="4">
        <v>749</v>
      </c>
      <c r="AY761" s="4" t="e">
        <f>IF(#REF!="", "0",#REF! *#REF!/100)</f>
        <v>#REF!</v>
      </c>
      <c r="AZ761" s="4" t="e">
        <f>IF(#REF!="", "0",#REF! *#REF!/100)</f>
        <v>#REF!</v>
      </c>
      <c r="BA761" s="4" t="e">
        <f>IF(#REF!="", "0",#REF! *#REF!/100)</f>
        <v>#REF!</v>
      </c>
      <c r="BB761" s="4" t="e">
        <f>IF(#REF!="", "0",#REF! *#REF!/100)</f>
        <v>#REF!</v>
      </c>
    </row>
    <row r="762" spans="16:54" x14ac:dyDescent="0.35">
      <c r="P762" s="14">
        <f>'B. WasteTracking'!G788</f>
        <v>0</v>
      </c>
      <c r="Q762" s="67">
        <f>IF(ISNUMBER('B. WasteTracking'!I788), IF('B. WasteTracking'!$I$38=Calculations!$O$6,'B. WasteTracking'!I788,'B. WasteTracking'!I788*'B. WasteTracking'!$H788/100),0)</f>
        <v>0</v>
      </c>
      <c r="R762" s="67">
        <f>IF(ISNUMBER('B. WasteTracking'!J788), IF('B. WasteTracking'!$J$38=Calculations!$O$6,'B. WasteTracking'!J788,'B. WasteTracking'!J788*'B. WasteTracking'!$H788/100),0)</f>
        <v>0</v>
      </c>
      <c r="S762" s="67">
        <f>IF(ISNUMBER('B. WasteTracking'!K788), 'B. WasteTracking'!K788*'B. WasteTracking'!$H788/100,0)</f>
        <v>0</v>
      </c>
      <c r="T762" s="67">
        <f>IF(ISNUMBER('B. WasteTracking'!H788), 'B. WasteTracking'!H788,0)</f>
        <v>0</v>
      </c>
      <c r="W762" s="9"/>
      <c r="X762" s="9"/>
      <c r="AX762" s="4">
        <v>750</v>
      </c>
      <c r="AY762" s="4" t="e">
        <f>IF(#REF!="", "0",#REF! *#REF!/100)</f>
        <v>#REF!</v>
      </c>
      <c r="AZ762" s="4" t="e">
        <f>IF(#REF!="", "0",#REF! *#REF!/100)</f>
        <v>#REF!</v>
      </c>
      <c r="BA762" s="4" t="e">
        <f>IF(#REF!="", "0",#REF! *#REF!/100)</f>
        <v>#REF!</v>
      </c>
      <c r="BB762" s="4" t="e">
        <f>IF(#REF!="", "0",#REF! *#REF!/100)</f>
        <v>#REF!</v>
      </c>
    </row>
    <row r="763" spans="16:54" x14ac:dyDescent="0.35">
      <c r="P763" s="14">
        <f>'B. WasteTracking'!G789</f>
        <v>0</v>
      </c>
      <c r="Q763" s="67">
        <f>IF(ISNUMBER('B. WasteTracking'!I789), IF('B. WasteTracking'!$I$38=Calculations!$O$6,'B. WasteTracking'!I789,'B. WasteTracking'!I789*'B. WasteTracking'!$H789/100),0)</f>
        <v>0</v>
      </c>
      <c r="R763" s="67">
        <f>IF(ISNUMBER('B. WasteTracking'!J789), IF('B. WasteTracking'!$J$38=Calculations!$O$6,'B. WasteTracking'!J789,'B. WasteTracking'!J789*'B. WasteTracking'!$H789/100),0)</f>
        <v>0</v>
      </c>
      <c r="S763" s="67">
        <f>IF(ISNUMBER('B. WasteTracking'!K789), 'B. WasteTracking'!K789*'B. WasteTracking'!$H789/100,0)</f>
        <v>0</v>
      </c>
      <c r="T763" s="67">
        <f>IF(ISNUMBER('B. WasteTracking'!H789), 'B. WasteTracking'!H789,0)</f>
        <v>0</v>
      </c>
      <c r="W763" s="9"/>
      <c r="X763" s="9"/>
      <c r="AX763" s="4">
        <v>751</v>
      </c>
      <c r="AY763" s="4" t="e">
        <f>IF(#REF!="", "0",#REF! *#REF!/100)</f>
        <v>#REF!</v>
      </c>
      <c r="AZ763" s="4" t="e">
        <f>IF(#REF!="", "0",#REF! *#REF!/100)</f>
        <v>#REF!</v>
      </c>
      <c r="BA763" s="4" t="e">
        <f>IF(#REF!="", "0",#REF! *#REF!/100)</f>
        <v>#REF!</v>
      </c>
      <c r="BB763" s="4" t="e">
        <f>IF(#REF!="", "0",#REF! *#REF!/100)</f>
        <v>#REF!</v>
      </c>
    </row>
    <row r="764" spans="16:54" x14ac:dyDescent="0.35">
      <c r="P764" s="14">
        <f>'B. WasteTracking'!G790</f>
        <v>0</v>
      </c>
      <c r="Q764" s="67">
        <f>IF(ISNUMBER('B. WasteTracking'!I790), IF('B. WasteTracking'!$I$38=Calculations!$O$6,'B. WasteTracking'!I790,'B. WasteTracking'!I790*'B. WasteTracking'!$H790/100),0)</f>
        <v>0</v>
      </c>
      <c r="R764" s="67">
        <f>IF(ISNUMBER('B. WasteTracking'!J790), IF('B. WasteTracking'!$J$38=Calculations!$O$6,'B. WasteTracking'!J790,'B. WasteTracking'!J790*'B. WasteTracking'!$H790/100),0)</f>
        <v>0</v>
      </c>
      <c r="S764" s="67">
        <f>IF(ISNUMBER('B. WasteTracking'!K790), 'B. WasteTracking'!K790*'B. WasteTracking'!$H790/100,0)</f>
        <v>0</v>
      </c>
      <c r="T764" s="67">
        <f>IF(ISNUMBER('B. WasteTracking'!H790), 'B. WasteTracking'!H790,0)</f>
        <v>0</v>
      </c>
      <c r="W764" s="9"/>
      <c r="X764" s="9"/>
      <c r="AX764" s="4">
        <v>752</v>
      </c>
      <c r="AY764" s="4" t="e">
        <f>IF(#REF!="", "0",#REF! *#REF!/100)</f>
        <v>#REF!</v>
      </c>
      <c r="AZ764" s="4" t="e">
        <f>IF(#REF!="", "0",#REF! *#REF!/100)</f>
        <v>#REF!</v>
      </c>
      <c r="BA764" s="4" t="e">
        <f>IF(#REF!="", "0",#REF! *#REF!/100)</f>
        <v>#REF!</v>
      </c>
      <c r="BB764" s="4" t="e">
        <f>IF(#REF!="", "0",#REF! *#REF!/100)</f>
        <v>#REF!</v>
      </c>
    </row>
    <row r="765" spans="16:54" x14ac:dyDescent="0.35">
      <c r="P765" s="14">
        <f>'B. WasteTracking'!G791</f>
        <v>0</v>
      </c>
      <c r="Q765" s="67">
        <f>IF(ISNUMBER('B. WasteTracking'!I791), IF('B. WasteTracking'!$I$38=Calculations!$O$6,'B. WasteTracking'!I791,'B. WasteTracking'!I791*'B. WasteTracking'!$H791/100),0)</f>
        <v>0</v>
      </c>
      <c r="R765" s="67">
        <f>IF(ISNUMBER('B. WasteTracking'!J791), IF('B. WasteTracking'!$J$38=Calculations!$O$6,'B. WasteTracking'!J791,'B. WasteTracking'!J791*'B. WasteTracking'!$H791/100),0)</f>
        <v>0</v>
      </c>
      <c r="S765" s="67">
        <f>IF(ISNUMBER('B. WasteTracking'!K791), 'B. WasteTracking'!K791*'B. WasteTracking'!$H791/100,0)</f>
        <v>0</v>
      </c>
      <c r="T765" s="67">
        <f>IF(ISNUMBER('B. WasteTracking'!H791), 'B. WasteTracking'!H791,0)</f>
        <v>0</v>
      </c>
      <c r="W765" s="9"/>
      <c r="X765" s="9"/>
      <c r="AX765" s="4">
        <v>753</v>
      </c>
      <c r="AY765" s="4" t="e">
        <f>IF(#REF!="", "0",#REF! *#REF!/100)</f>
        <v>#REF!</v>
      </c>
      <c r="AZ765" s="4" t="e">
        <f>IF(#REF!="", "0",#REF! *#REF!/100)</f>
        <v>#REF!</v>
      </c>
      <c r="BA765" s="4" t="e">
        <f>IF(#REF!="", "0",#REF! *#REF!/100)</f>
        <v>#REF!</v>
      </c>
      <c r="BB765" s="4" t="e">
        <f>IF(#REF!="", "0",#REF! *#REF!/100)</f>
        <v>#REF!</v>
      </c>
    </row>
    <row r="766" spans="16:54" x14ac:dyDescent="0.35">
      <c r="P766" s="14">
        <f>'B. WasteTracking'!G792</f>
        <v>0</v>
      </c>
      <c r="Q766" s="67">
        <f>IF(ISNUMBER('B. WasteTracking'!I792), IF('B. WasteTracking'!$I$38=Calculations!$O$6,'B. WasteTracking'!I792,'B. WasteTracking'!I792*'B. WasteTracking'!$H792/100),0)</f>
        <v>0</v>
      </c>
      <c r="R766" s="67">
        <f>IF(ISNUMBER('B. WasteTracking'!J792), IF('B. WasteTracking'!$J$38=Calculations!$O$6,'B. WasteTracking'!J792,'B. WasteTracking'!J792*'B. WasteTracking'!$H792/100),0)</f>
        <v>0</v>
      </c>
      <c r="S766" s="67">
        <f>IF(ISNUMBER('B. WasteTracking'!K792), 'B. WasteTracking'!K792*'B. WasteTracking'!$H792/100,0)</f>
        <v>0</v>
      </c>
      <c r="T766" s="67">
        <f>IF(ISNUMBER('B. WasteTracking'!H792), 'B. WasteTracking'!H792,0)</f>
        <v>0</v>
      </c>
      <c r="W766" s="9"/>
      <c r="X766" s="9"/>
      <c r="AX766" s="4">
        <v>754</v>
      </c>
      <c r="AY766" s="4" t="e">
        <f>IF(#REF!="", "0",#REF! *#REF!/100)</f>
        <v>#REF!</v>
      </c>
      <c r="AZ766" s="4" t="e">
        <f>IF(#REF!="", "0",#REF! *#REF!/100)</f>
        <v>#REF!</v>
      </c>
      <c r="BA766" s="4" t="e">
        <f>IF(#REF!="", "0",#REF! *#REF!/100)</f>
        <v>#REF!</v>
      </c>
      <c r="BB766" s="4" t="e">
        <f>IF(#REF!="", "0",#REF! *#REF!/100)</f>
        <v>#REF!</v>
      </c>
    </row>
    <row r="767" spans="16:54" x14ac:dyDescent="0.35">
      <c r="P767" s="14">
        <f>'B. WasteTracking'!G793</f>
        <v>0</v>
      </c>
      <c r="Q767" s="67">
        <f>IF(ISNUMBER('B. WasteTracking'!I793), IF('B. WasteTracking'!$I$38=Calculations!$O$6,'B. WasteTracking'!I793,'B. WasteTracking'!I793*'B. WasteTracking'!$H793/100),0)</f>
        <v>0</v>
      </c>
      <c r="R767" s="67">
        <f>IF(ISNUMBER('B. WasteTracking'!J793), IF('B. WasteTracking'!$J$38=Calculations!$O$6,'B. WasteTracking'!J793,'B. WasteTracking'!J793*'B. WasteTracking'!$H793/100),0)</f>
        <v>0</v>
      </c>
      <c r="S767" s="67">
        <f>IF(ISNUMBER('B. WasteTracking'!K793), 'B. WasteTracking'!K793*'B. WasteTracking'!$H793/100,0)</f>
        <v>0</v>
      </c>
      <c r="T767" s="67">
        <f>IF(ISNUMBER('B. WasteTracking'!H793), 'B. WasteTracking'!H793,0)</f>
        <v>0</v>
      </c>
      <c r="W767" s="9"/>
      <c r="X767" s="9"/>
      <c r="AX767" s="4">
        <v>755</v>
      </c>
      <c r="AY767" s="4" t="e">
        <f>IF(#REF!="", "0",#REF! *#REF!/100)</f>
        <v>#REF!</v>
      </c>
      <c r="AZ767" s="4" t="e">
        <f>IF(#REF!="", "0",#REF! *#REF!/100)</f>
        <v>#REF!</v>
      </c>
      <c r="BA767" s="4" t="e">
        <f>IF(#REF!="", "0",#REF! *#REF!/100)</f>
        <v>#REF!</v>
      </c>
      <c r="BB767" s="4" t="e">
        <f>IF(#REF!="", "0",#REF! *#REF!/100)</f>
        <v>#REF!</v>
      </c>
    </row>
    <row r="768" spans="16:54" x14ac:dyDescent="0.35">
      <c r="P768" s="14">
        <f>'B. WasteTracking'!G794</f>
        <v>0</v>
      </c>
      <c r="Q768" s="67">
        <f>IF(ISNUMBER('B. WasteTracking'!I794), IF('B. WasteTracking'!$I$38=Calculations!$O$6,'B. WasteTracking'!I794,'B. WasteTracking'!I794*'B. WasteTracking'!$H794/100),0)</f>
        <v>0</v>
      </c>
      <c r="R768" s="67">
        <f>IF(ISNUMBER('B. WasteTracking'!J794), IF('B. WasteTracking'!$J$38=Calculations!$O$6,'B. WasteTracking'!J794,'B. WasteTracking'!J794*'B. WasteTracking'!$H794/100),0)</f>
        <v>0</v>
      </c>
      <c r="S768" s="67">
        <f>IF(ISNUMBER('B. WasteTracking'!K794), 'B. WasteTracking'!K794*'B. WasteTracking'!$H794/100,0)</f>
        <v>0</v>
      </c>
      <c r="T768" s="67">
        <f>IF(ISNUMBER('B. WasteTracking'!H794), 'B. WasteTracking'!H794,0)</f>
        <v>0</v>
      </c>
      <c r="W768" s="9"/>
      <c r="X768" s="9"/>
      <c r="AX768" s="4">
        <v>756</v>
      </c>
      <c r="AY768" s="4" t="e">
        <f>IF(#REF!="", "0",#REF! *#REF!/100)</f>
        <v>#REF!</v>
      </c>
      <c r="AZ768" s="4" t="e">
        <f>IF(#REF!="", "0",#REF! *#REF!/100)</f>
        <v>#REF!</v>
      </c>
      <c r="BA768" s="4" t="e">
        <f>IF(#REF!="", "0",#REF! *#REF!/100)</f>
        <v>#REF!</v>
      </c>
      <c r="BB768" s="4" t="e">
        <f>IF(#REF!="", "0",#REF! *#REF!/100)</f>
        <v>#REF!</v>
      </c>
    </row>
    <row r="769" spans="16:54" x14ac:dyDescent="0.35">
      <c r="P769" s="14">
        <f>'B. WasteTracking'!G795</f>
        <v>0</v>
      </c>
      <c r="Q769" s="67">
        <f>IF(ISNUMBER('B. WasteTracking'!I795), IF('B. WasteTracking'!$I$38=Calculations!$O$6,'B. WasteTracking'!I795,'B. WasteTracking'!I795*'B. WasteTracking'!$H795/100),0)</f>
        <v>0</v>
      </c>
      <c r="R769" s="67">
        <f>IF(ISNUMBER('B. WasteTracking'!J795), IF('B. WasteTracking'!$J$38=Calculations!$O$6,'B. WasteTracking'!J795,'B. WasteTracking'!J795*'B. WasteTracking'!$H795/100),0)</f>
        <v>0</v>
      </c>
      <c r="S769" s="67">
        <f>IF(ISNUMBER('B. WasteTracking'!K795), 'B. WasteTracking'!K795*'B. WasteTracking'!$H795/100,0)</f>
        <v>0</v>
      </c>
      <c r="T769" s="67">
        <f>IF(ISNUMBER('B. WasteTracking'!H795), 'B. WasteTracking'!H795,0)</f>
        <v>0</v>
      </c>
      <c r="W769" s="9"/>
      <c r="X769" s="9"/>
      <c r="AX769" s="4">
        <v>757</v>
      </c>
      <c r="AY769" s="4" t="e">
        <f>IF(#REF!="", "0",#REF! *#REF!/100)</f>
        <v>#REF!</v>
      </c>
      <c r="AZ769" s="4" t="e">
        <f>IF(#REF!="", "0",#REF! *#REF!/100)</f>
        <v>#REF!</v>
      </c>
      <c r="BA769" s="4" t="e">
        <f>IF(#REF!="", "0",#REF! *#REF!/100)</f>
        <v>#REF!</v>
      </c>
      <c r="BB769" s="4" t="e">
        <f>IF(#REF!="", "0",#REF! *#REF!/100)</f>
        <v>#REF!</v>
      </c>
    </row>
    <row r="770" spans="16:54" x14ac:dyDescent="0.35">
      <c r="P770" s="14">
        <f>'B. WasteTracking'!G796</f>
        <v>0</v>
      </c>
      <c r="Q770" s="67">
        <f>IF(ISNUMBER('B. WasteTracking'!I796), IF('B. WasteTracking'!$I$38=Calculations!$O$6,'B. WasteTracking'!I796,'B. WasteTracking'!I796*'B. WasteTracking'!$H796/100),0)</f>
        <v>0</v>
      </c>
      <c r="R770" s="67">
        <f>IF(ISNUMBER('B. WasteTracking'!J796), IF('B. WasteTracking'!$J$38=Calculations!$O$6,'B. WasteTracking'!J796,'B. WasteTracking'!J796*'B. WasteTracking'!$H796/100),0)</f>
        <v>0</v>
      </c>
      <c r="S770" s="67">
        <f>IF(ISNUMBER('B. WasteTracking'!K796), 'B. WasteTracking'!K796*'B. WasteTracking'!$H796/100,0)</f>
        <v>0</v>
      </c>
      <c r="T770" s="67">
        <f>IF(ISNUMBER('B. WasteTracking'!H796), 'B. WasteTracking'!H796,0)</f>
        <v>0</v>
      </c>
      <c r="W770" s="9"/>
      <c r="X770" s="9"/>
      <c r="AX770" s="4">
        <v>758</v>
      </c>
      <c r="AY770" s="4" t="e">
        <f>IF(#REF!="", "0",#REF! *#REF!/100)</f>
        <v>#REF!</v>
      </c>
      <c r="AZ770" s="4" t="e">
        <f>IF(#REF!="", "0",#REF! *#REF!/100)</f>
        <v>#REF!</v>
      </c>
      <c r="BA770" s="4" t="e">
        <f>IF(#REF!="", "0",#REF! *#REF!/100)</f>
        <v>#REF!</v>
      </c>
      <c r="BB770" s="4" t="e">
        <f>IF(#REF!="", "0",#REF! *#REF!/100)</f>
        <v>#REF!</v>
      </c>
    </row>
    <row r="771" spans="16:54" x14ac:dyDescent="0.35">
      <c r="P771" s="14">
        <f>'B. WasteTracking'!G797</f>
        <v>0</v>
      </c>
      <c r="Q771" s="67">
        <f>IF(ISNUMBER('B. WasteTracking'!I797), IF('B. WasteTracking'!$I$38=Calculations!$O$6,'B. WasteTracking'!I797,'B. WasteTracking'!I797*'B. WasteTracking'!$H797/100),0)</f>
        <v>0</v>
      </c>
      <c r="R771" s="67">
        <f>IF(ISNUMBER('B. WasteTracking'!J797), IF('B. WasteTracking'!$J$38=Calculations!$O$6,'B. WasteTracking'!J797,'B. WasteTracking'!J797*'B. WasteTracking'!$H797/100),0)</f>
        <v>0</v>
      </c>
      <c r="S771" s="67">
        <f>IF(ISNUMBER('B. WasteTracking'!K797), 'B. WasteTracking'!K797*'B. WasteTracking'!$H797/100,0)</f>
        <v>0</v>
      </c>
      <c r="T771" s="67">
        <f>IF(ISNUMBER('B. WasteTracking'!H797), 'B. WasteTracking'!H797,0)</f>
        <v>0</v>
      </c>
      <c r="W771" s="9"/>
      <c r="X771" s="9"/>
      <c r="AX771" s="4">
        <v>759</v>
      </c>
      <c r="AY771" s="4" t="e">
        <f>IF(#REF!="", "0",#REF! *#REF!/100)</f>
        <v>#REF!</v>
      </c>
      <c r="AZ771" s="4" t="e">
        <f>IF(#REF!="", "0",#REF! *#REF!/100)</f>
        <v>#REF!</v>
      </c>
      <c r="BA771" s="4" t="e">
        <f>IF(#REF!="", "0",#REF! *#REF!/100)</f>
        <v>#REF!</v>
      </c>
      <c r="BB771" s="4" t="e">
        <f>IF(#REF!="", "0",#REF! *#REF!/100)</f>
        <v>#REF!</v>
      </c>
    </row>
    <row r="772" spans="16:54" x14ac:dyDescent="0.35">
      <c r="P772" s="14">
        <f>'B. WasteTracking'!G798</f>
        <v>0</v>
      </c>
      <c r="Q772" s="67">
        <f>IF(ISNUMBER('B. WasteTracking'!I798), IF('B. WasteTracking'!$I$38=Calculations!$O$6,'B. WasteTracking'!I798,'B. WasteTracking'!I798*'B. WasteTracking'!$H798/100),0)</f>
        <v>0</v>
      </c>
      <c r="R772" s="67">
        <f>IF(ISNUMBER('B. WasteTracking'!J798), IF('B. WasteTracking'!$J$38=Calculations!$O$6,'B. WasteTracking'!J798,'B. WasteTracking'!J798*'B. WasteTracking'!$H798/100),0)</f>
        <v>0</v>
      </c>
      <c r="S772" s="67">
        <f>IF(ISNUMBER('B. WasteTracking'!K798), 'B. WasteTracking'!K798*'B. WasteTracking'!$H798/100,0)</f>
        <v>0</v>
      </c>
      <c r="T772" s="67">
        <f>IF(ISNUMBER('B. WasteTracking'!H798), 'B. WasteTracking'!H798,0)</f>
        <v>0</v>
      </c>
      <c r="W772" s="9"/>
      <c r="X772" s="9"/>
      <c r="AX772" s="4">
        <v>760</v>
      </c>
      <c r="AY772" s="4" t="e">
        <f>IF(#REF!="", "0",#REF! *#REF!/100)</f>
        <v>#REF!</v>
      </c>
      <c r="AZ772" s="4" t="e">
        <f>IF(#REF!="", "0",#REF! *#REF!/100)</f>
        <v>#REF!</v>
      </c>
      <c r="BA772" s="4" t="e">
        <f>IF(#REF!="", "0",#REF! *#REF!/100)</f>
        <v>#REF!</v>
      </c>
      <c r="BB772" s="4" t="e">
        <f>IF(#REF!="", "0",#REF! *#REF!/100)</f>
        <v>#REF!</v>
      </c>
    </row>
    <row r="773" spans="16:54" x14ac:dyDescent="0.35">
      <c r="P773" s="14">
        <f>'B. WasteTracking'!G799</f>
        <v>0</v>
      </c>
      <c r="Q773" s="67">
        <f>IF(ISNUMBER('B. WasteTracking'!I799), IF('B. WasteTracking'!$I$38=Calculations!$O$6,'B. WasteTracking'!I799,'B. WasteTracking'!I799*'B. WasteTracking'!$H799/100),0)</f>
        <v>0</v>
      </c>
      <c r="R773" s="67">
        <f>IF(ISNUMBER('B. WasteTracking'!J799), IF('B. WasteTracking'!$J$38=Calculations!$O$6,'B. WasteTracking'!J799,'B. WasteTracking'!J799*'B. WasteTracking'!$H799/100),0)</f>
        <v>0</v>
      </c>
      <c r="S773" s="67">
        <f>IF(ISNUMBER('B. WasteTracking'!K799), 'B. WasteTracking'!K799*'B. WasteTracking'!$H799/100,0)</f>
        <v>0</v>
      </c>
      <c r="T773" s="67">
        <f>IF(ISNUMBER('B. WasteTracking'!H799), 'B. WasteTracking'!H799,0)</f>
        <v>0</v>
      </c>
      <c r="W773" s="9"/>
      <c r="X773" s="9"/>
      <c r="AX773" s="4">
        <v>761</v>
      </c>
      <c r="AY773" s="4" t="e">
        <f>IF(#REF!="", "0",#REF! *#REF!/100)</f>
        <v>#REF!</v>
      </c>
      <c r="AZ773" s="4" t="e">
        <f>IF(#REF!="", "0",#REF! *#REF!/100)</f>
        <v>#REF!</v>
      </c>
      <c r="BA773" s="4" t="e">
        <f>IF(#REF!="", "0",#REF! *#REF!/100)</f>
        <v>#REF!</v>
      </c>
      <c r="BB773" s="4" t="e">
        <f>IF(#REF!="", "0",#REF! *#REF!/100)</f>
        <v>#REF!</v>
      </c>
    </row>
    <row r="774" spans="16:54" x14ac:dyDescent="0.35">
      <c r="P774" s="14">
        <f>'B. WasteTracking'!G800</f>
        <v>0</v>
      </c>
      <c r="Q774" s="67">
        <f>IF(ISNUMBER('B. WasteTracking'!I800), IF('B. WasteTracking'!$I$38=Calculations!$O$6,'B. WasteTracking'!I800,'B. WasteTracking'!I800*'B. WasteTracking'!$H800/100),0)</f>
        <v>0</v>
      </c>
      <c r="R774" s="67">
        <f>IF(ISNUMBER('B. WasteTracking'!J800), IF('B. WasteTracking'!$J$38=Calculations!$O$6,'B. WasteTracking'!J800,'B. WasteTracking'!J800*'B. WasteTracking'!$H800/100),0)</f>
        <v>0</v>
      </c>
      <c r="S774" s="67">
        <f>IF(ISNUMBER('B. WasteTracking'!K800), 'B. WasteTracking'!K800*'B. WasteTracking'!$H800/100,0)</f>
        <v>0</v>
      </c>
      <c r="T774" s="67">
        <f>IF(ISNUMBER('B. WasteTracking'!H800), 'B. WasteTracking'!H800,0)</f>
        <v>0</v>
      </c>
      <c r="W774" s="9"/>
      <c r="X774" s="9"/>
      <c r="AX774" s="4">
        <v>762</v>
      </c>
      <c r="AY774" s="4" t="e">
        <f>IF(#REF!="", "0",#REF! *#REF!/100)</f>
        <v>#REF!</v>
      </c>
      <c r="AZ774" s="4" t="e">
        <f>IF(#REF!="", "0",#REF! *#REF!/100)</f>
        <v>#REF!</v>
      </c>
      <c r="BA774" s="4" t="e">
        <f>IF(#REF!="", "0",#REF! *#REF!/100)</f>
        <v>#REF!</v>
      </c>
      <c r="BB774" s="4" t="e">
        <f>IF(#REF!="", "0",#REF! *#REF!/100)</f>
        <v>#REF!</v>
      </c>
    </row>
    <row r="775" spans="16:54" x14ac:dyDescent="0.35">
      <c r="P775" s="14">
        <f>'B. WasteTracking'!G801</f>
        <v>0</v>
      </c>
      <c r="Q775" s="67">
        <f>IF(ISNUMBER('B. WasteTracking'!I801), IF('B. WasteTracking'!$I$38=Calculations!$O$6,'B. WasteTracking'!I801,'B. WasteTracking'!I801*'B. WasteTracking'!$H801/100),0)</f>
        <v>0</v>
      </c>
      <c r="R775" s="67">
        <f>IF(ISNUMBER('B. WasteTracking'!J801), IF('B. WasteTracking'!$J$38=Calculations!$O$6,'B. WasteTracking'!J801,'B. WasteTracking'!J801*'B. WasteTracking'!$H801/100),0)</f>
        <v>0</v>
      </c>
      <c r="S775" s="67">
        <f>IF(ISNUMBER('B. WasteTracking'!K801), 'B. WasteTracking'!K801*'B. WasteTracking'!$H801/100,0)</f>
        <v>0</v>
      </c>
      <c r="T775" s="67">
        <f>IF(ISNUMBER('B. WasteTracking'!H801), 'B. WasteTracking'!H801,0)</f>
        <v>0</v>
      </c>
      <c r="W775" s="9"/>
      <c r="X775" s="9"/>
      <c r="AX775" s="4">
        <v>763</v>
      </c>
      <c r="AY775" s="4" t="e">
        <f>IF(#REF!="", "0",#REF! *#REF!/100)</f>
        <v>#REF!</v>
      </c>
      <c r="AZ775" s="4" t="e">
        <f>IF(#REF!="", "0",#REF! *#REF!/100)</f>
        <v>#REF!</v>
      </c>
      <c r="BA775" s="4" t="e">
        <f>IF(#REF!="", "0",#REF! *#REF!/100)</f>
        <v>#REF!</v>
      </c>
      <c r="BB775" s="4" t="e">
        <f>IF(#REF!="", "0",#REF! *#REF!/100)</f>
        <v>#REF!</v>
      </c>
    </row>
    <row r="776" spans="16:54" x14ac:dyDescent="0.35">
      <c r="P776" s="14">
        <f>'B. WasteTracking'!G802</f>
        <v>0</v>
      </c>
      <c r="Q776" s="67">
        <f>IF(ISNUMBER('B. WasteTracking'!I802), IF('B. WasteTracking'!$I$38=Calculations!$O$6,'B. WasteTracking'!I802,'B. WasteTracking'!I802*'B. WasteTracking'!$H802/100),0)</f>
        <v>0</v>
      </c>
      <c r="R776" s="67">
        <f>IF(ISNUMBER('B. WasteTracking'!J802), IF('B. WasteTracking'!$J$38=Calculations!$O$6,'B. WasteTracking'!J802,'B. WasteTracking'!J802*'B. WasteTracking'!$H802/100),0)</f>
        <v>0</v>
      </c>
      <c r="S776" s="67">
        <f>IF(ISNUMBER('B. WasteTracking'!K802), 'B. WasteTracking'!K802*'B. WasteTracking'!$H802/100,0)</f>
        <v>0</v>
      </c>
      <c r="T776" s="67">
        <f>IF(ISNUMBER('B. WasteTracking'!H802), 'B. WasteTracking'!H802,0)</f>
        <v>0</v>
      </c>
      <c r="W776" s="9"/>
      <c r="X776" s="9"/>
      <c r="AX776" s="4">
        <v>764</v>
      </c>
      <c r="AY776" s="4" t="e">
        <f>IF(#REF!="", "0",#REF! *#REF!/100)</f>
        <v>#REF!</v>
      </c>
      <c r="AZ776" s="4" t="e">
        <f>IF(#REF!="", "0",#REF! *#REF!/100)</f>
        <v>#REF!</v>
      </c>
      <c r="BA776" s="4" t="e">
        <f>IF(#REF!="", "0",#REF! *#REF!/100)</f>
        <v>#REF!</v>
      </c>
      <c r="BB776" s="4" t="e">
        <f>IF(#REF!="", "0",#REF! *#REF!/100)</f>
        <v>#REF!</v>
      </c>
    </row>
    <row r="777" spans="16:54" x14ac:dyDescent="0.35">
      <c r="P777" s="14">
        <f>'B. WasteTracking'!G803</f>
        <v>0</v>
      </c>
      <c r="Q777" s="67">
        <f>IF(ISNUMBER('B. WasteTracking'!I803), IF('B. WasteTracking'!$I$38=Calculations!$O$6,'B. WasteTracking'!I803,'B. WasteTracking'!I803*'B. WasteTracking'!$H803/100),0)</f>
        <v>0</v>
      </c>
      <c r="R777" s="67">
        <f>IF(ISNUMBER('B. WasteTracking'!J803), IF('B. WasteTracking'!$J$38=Calculations!$O$6,'B. WasteTracking'!J803,'B. WasteTracking'!J803*'B. WasteTracking'!$H803/100),0)</f>
        <v>0</v>
      </c>
      <c r="S777" s="67">
        <f>IF(ISNUMBER('B. WasteTracking'!K803), 'B. WasteTracking'!K803*'B. WasteTracking'!$H803/100,0)</f>
        <v>0</v>
      </c>
      <c r="T777" s="67">
        <f>IF(ISNUMBER('B. WasteTracking'!H803), 'B. WasteTracking'!H803,0)</f>
        <v>0</v>
      </c>
      <c r="W777" s="9"/>
      <c r="X777" s="9"/>
      <c r="AX777" s="4">
        <v>765</v>
      </c>
      <c r="AY777" s="4" t="e">
        <f>IF(#REF!="", "0",#REF! *#REF!/100)</f>
        <v>#REF!</v>
      </c>
      <c r="AZ777" s="4" t="e">
        <f>IF(#REF!="", "0",#REF! *#REF!/100)</f>
        <v>#REF!</v>
      </c>
      <c r="BA777" s="4" t="e">
        <f>IF(#REF!="", "0",#REF! *#REF!/100)</f>
        <v>#REF!</v>
      </c>
      <c r="BB777" s="4" t="e">
        <f>IF(#REF!="", "0",#REF! *#REF!/100)</f>
        <v>#REF!</v>
      </c>
    </row>
    <row r="778" spans="16:54" x14ac:dyDescent="0.35">
      <c r="P778" s="14">
        <f>'B. WasteTracking'!G804</f>
        <v>0</v>
      </c>
      <c r="Q778" s="67">
        <f>IF(ISNUMBER('B. WasteTracking'!I804), IF('B. WasteTracking'!$I$38=Calculations!$O$6,'B. WasteTracking'!I804,'B. WasteTracking'!I804*'B. WasteTracking'!$H804/100),0)</f>
        <v>0</v>
      </c>
      <c r="R778" s="67">
        <f>IF(ISNUMBER('B. WasteTracking'!J804), IF('B. WasteTracking'!$J$38=Calculations!$O$6,'B. WasteTracking'!J804,'B. WasteTracking'!J804*'B. WasteTracking'!$H804/100),0)</f>
        <v>0</v>
      </c>
      <c r="S778" s="67">
        <f>IF(ISNUMBER('B. WasteTracking'!K804), 'B. WasteTracking'!K804*'B. WasteTracking'!$H804/100,0)</f>
        <v>0</v>
      </c>
      <c r="T778" s="67">
        <f>IF(ISNUMBER('B. WasteTracking'!H804), 'B. WasteTracking'!H804,0)</f>
        <v>0</v>
      </c>
      <c r="W778" s="9"/>
      <c r="X778" s="9"/>
      <c r="AX778" s="4">
        <v>766</v>
      </c>
      <c r="AY778" s="4" t="e">
        <f>IF(#REF!="", "0",#REF! *#REF!/100)</f>
        <v>#REF!</v>
      </c>
      <c r="AZ778" s="4" t="e">
        <f>IF(#REF!="", "0",#REF! *#REF!/100)</f>
        <v>#REF!</v>
      </c>
      <c r="BA778" s="4" t="e">
        <f>IF(#REF!="", "0",#REF! *#REF!/100)</f>
        <v>#REF!</v>
      </c>
      <c r="BB778" s="4" t="e">
        <f>IF(#REF!="", "0",#REF! *#REF!/100)</f>
        <v>#REF!</v>
      </c>
    </row>
    <row r="779" spans="16:54" x14ac:dyDescent="0.35">
      <c r="P779" s="14">
        <f>'B. WasteTracking'!G805</f>
        <v>0</v>
      </c>
      <c r="Q779" s="67">
        <f>IF(ISNUMBER('B. WasteTracking'!I805), IF('B. WasteTracking'!$I$38=Calculations!$O$6,'B. WasteTracking'!I805,'B. WasteTracking'!I805*'B. WasteTracking'!$H805/100),0)</f>
        <v>0</v>
      </c>
      <c r="R779" s="67">
        <f>IF(ISNUMBER('B. WasteTracking'!J805), IF('B. WasteTracking'!$J$38=Calculations!$O$6,'B. WasteTracking'!J805,'B. WasteTracking'!J805*'B. WasteTracking'!$H805/100),0)</f>
        <v>0</v>
      </c>
      <c r="S779" s="67">
        <f>IF(ISNUMBER('B. WasteTracking'!K805), 'B. WasteTracking'!K805*'B. WasteTracking'!$H805/100,0)</f>
        <v>0</v>
      </c>
      <c r="T779" s="67">
        <f>IF(ISNUMBER('B. WasteTracking'!H805), 'B. WasteTracking'!H805,0)</f>
        <v>0</v>
      </c>
      <c r="W779" s="9"/>
      <c r="X779" s="9"/>
      <c r="AX779" s="4">
        <v>767</v>
      </c>
      <c r="AY779" s="4" t="e">
        <f>IF(#REF!="", "0",#REF! *#REF!/100)</f>
        <v>#REF!</v>
      </c>
      <c r="AZ779" s="4" t="e">
        <f>IF(#REF!="", "0",#REF! *#REF!/100)</f>
        <v>#REF!</v>
      </c>
      <c r="BA779" s="4" t="e">
        <f>IF(#REF!="", "0",#REF! *#REF!/100)</f>
        <v>#REF!</v>
      </c>
      <c r="BB779" s="4" t="e">
        <f>IF(#REF!="", "0",#REF! *#REF!/100)</f>
        <v>#REF!</v>
      </c>
    </row>
    <row r="780" spans="16:54" x14ac:dyDescent="0.35">
      <c r="P780" s="14">
        <f>'B. WasteTracking'!G806</f>
        <v>0</v>
      </c>
      <c r="Q780" s="67">
        <f>IF(ISNUMBER('B. WasteTracking'!I806), IF('B. WasteTracking'!$I$38=Calculations!$O$6,'B. WasteTracking'!I806,'B. WasteTracking'!I806*'B. WasteTracking'!$H806/100),0)</f>
        <v>0</v>
      </c>
      <c r="R780" s="67">
        <f>IF(ISNUMBER('B. WasteTracking'!J806), IF('B. WasteTracking'!$J$38=Calculations!$O$6,'B. WasteTracking'!J806,'B. WasteTracking'!J806*'B. WasteTracking'!$H806/100),0)</f>
        <v>0</v>
      </c>
      <c r="S780" s="67">
        <f>IF(ISNUMBER('B. WasteTracking'!K806), 'B. WasteTracking'!K806*'B. WasteTracking'!$H806/100,0)</f>
        <v>0</v>
      </c>
      <c r="T780" s="67">
        <f>IF(ISNUMBER('B. WasteTracking'!H806), 'B. WasteTracking'!H806,0)</f>
        <v>0</v>
      </c>
      <c r="W780" s="9"/>
      <c r="X780" s="9"/>
      <c r="AX780" s="4">
        <v>768</v>
      </c>
      <c r="AY780" s="4" t="e">
        <f>IF(#REF!="", "0",#REF! *#REF!/100)</f>
        <v>#REF!</v>
      </c>
      <c r="AZ780" s="4" t="e">
        <f>IF(#REF!="", "0",#REF! *#REF!/100)</f>
        <v>#REF!</v>
      </c>
      <c r="BA780" s="4" t="e">
        <f>IF(#REF!="", "0",#REF! *#REF!/100)</f>
        <v>#REF!</v>
      </c>
      <c r="BB780" s="4" t="e">
        <f>IF(#REF!="", "0",#REF! *#REF!/100)</f>
        <v>#REF!</v>
      </c>
    </row>
    <row r="781" spans="16:54" x14ac:dyDescent="0.35">
      <c r="P781" s="14">
        <f>'B. WasteTracking'!G807</f>
        <v>0</v>
      </c>
      <c r="Q781" s="67">
        <f>IF(ISNUMBER('B. WasteTracking'!I807), IF('B. WasteTracking'!$I$38=Calculations!$O$6,'B. WasteTracking'!I807,'B. WasteTracking'!I807*'B. WasteTracking'!$H807/100),0)</f>
        <v>0</v>
      </c>
      <c r="R781" s="67">
        <f>IF(ISNUMBER('B. WasteTracking'!J807), IF('B. WasteTracking'!$J$38=Calculations!$O$6,'B. WasteTracking'!J807,'B. WasteTracking'!J807*'B. WasteTracking'!$H807/100),0)</f>
        <v>0</v>
      </c>
      <c r="S781" s="67">
        <f>IF(ISNUMBER('B. WasteTracking'!K807), 'B. WasteTracking'!K807*'B. WasteTracking'!$H807/100,0)</f>
        <v>0</v>
      </c>
      <c r="T781" s="67">
        <f>IF(ISNUMBER('B. WasteTracking'!H807), 'B. WasteTracking'!H807,0)</f>
        <v>0</v>
      </c>
      <c r="W781" s="9"/>
      <c r="X781" s="9"/>
      <c r="AX781" s="4">
        <v>769</v>
      </c>
      <c r="AY781" s="4" t="e">
        <f>IF(#REF!="", "0",#REF! *#REF!/100)</f>
        <v>#REF!</v>
      </c>
      <c r="AZ781" s="4" t="e">
        <f>IF(#REF!="", "0",#REF! *#REF!/100)</f>
        <v>#REF!</v>
      </c>
      <c r="BA781" s="4" t="e">
        <f>IF(#REF!="", "0",#REF! *#REF!/100)</f>
        <v>#REF!</v>
      </c>
      <c r="BB781" s="4" t="e">
        <f>IF(#REF!="", "0",#REF! *#REF!/100)</f>
        <v>#REF!</v>
      </c>
    </row>
    <row r="782" spans="16:54" x14ac:dyDescent="0.35">
      <c r="P782" s="14">
        <f>'B. WasteTracking'!G808</f>
        <v>0</v>
      </c>
      <c r="Q782" s="67">
        <f>IF(ISNUMBER('B. WasteTracking'!I808), IF('B. WasteTracking'!$I$38=Calculations!$O$6,'B. WasteTracking'!I808,'B. WasteTracking'!I808*'B. WasteTracking'!$H808/100),0)</f>
        <v>0</v>
      </c>
      <c r="R782" s="67">
        <f>IF(ISNUMBER('B. WasteTracking'!J808), IF('B. WasteTracking'!$J$38=Calculations!$O$6,'B. WasteTracking'!J808,'B. WasteTracking'!J808*'B. WasteTracking'!$H808/100),0)</f>
        <v>0</v>
      </c>
      <c r="S782" s="67">
        <f>IF(ISNUMBER('B. WasteTracking'!K808), 'B. WasteTracking'!K808*'B. WasteTracking'!$H808/100,0)</f>
        <v>0</v>
      </c>
      <c r="T782" s="67">
        <f>IF(ISNUMBER('B. WasteTracking'!H808), 'B. WasteTracking'!H808,0)</f>
        <v>0</v>
      </c>
      <c r="W782" s="9"/>
      <c r="X782" s="9"/>
      <c r="AX782" s="4">
        <v>770</v>
      </c>
      <c r="AY782" s="4" t="e">
        <f>IF(#REF!="", "0",#REF! *#REF!/100)</f>
        <v>#REF!</v>
      </c>
      <c r="AZ782" s="4" t="e">
        <f>IF(#REF!="", "0",#REF! *#REF!/100)</f>
        <v>#REF!</v>
      </c>
      <c r="BA782" s="4" t="e">
        <f>IF(#REF!="", "0",#REF! *#REF!/100)</f>
        <v>#REF!</v>
      </c>
      <c r="BB782" s="4" t="e">
        <f>IF(#REF!="", "0",#REF! *#REF!/100)</f>
        <v>#REF!</v>
      </c>
    </row>
    <row r="783" spans="16:54" x14ac:dyDescent="0.35">
      <c r="P783" s="14">
        <f>'B. WasteTracking'!G809</f>
        <v>0</v>
      </c>
      <c r="Q783" s="67">
        <f>IF(ISNUMBER('B. WasteTracking'!I809), IF('B. WasteTracking'!$I$38=Calculations!$O$6,'B. WasteTracking'!I809,'B. WasteTracking'!I809*'B. WasteTracking'!$H809/100),0)</f>
        <v>0</v>
      </c>
      <c r="R783" s="67">
        <f>IF(ISNUMBER('B. WasteTracking'!J809), IF('B. WasteTracking'!$J$38=Calculations!$O$6,'B. WasteTracking'!J809,'B. WasteTracking'!J809*'B. WasteTracking'!$H809/100),0)</f>
        <v>0</v>
      </c>
      <c r="S783" s="67">
        <f>IF(ISNUMBER('B. WasteTracking'!K809), 'B. WasteTracking'!K809*'B. WasteTracking'!$H809/100,0)</f>
        <v>0</v>
      </c>
      <c r="T783" s="67">
        <f>IF(ISNUMBER('B. WasteTracking'!H809), 'B. WasteTracking'!H809,0)</f>
        <v>0</v>
      </c>
      <c r="W783" s="9"/>
      <c r="X783" s="9"/>
      <c r="AX783" s="4">
        <v>771</v>
      </c>
      <c r="AY783" s="4" t="e">
        <f>IF(#REF!="", "0",#REF! *#REF!/100)</f>
        <v>#REF!</v>
      </c>
      <c r="AZ783" s="4" t="e">
        <f>IF(#REF!="", "0",#REF! *#REF!/100)</f>
        <v>#REF!</v>
      </c>
      <c r="BA783" s="4" t="e">
        <f>IF(#REF!="", "0",#REF! *#REF!/100)</f>
        <v>#REF!</v>
      </c>
      <c r="BB783" s="4" t="e">
        <f>IF(#REF!="", "0",#REF! *#REF!/100)</f>
        <v>#REF!</v>
      </c>
    </row>
    <row r="784" spans="16:54" x14ac:dyDescent="0.35">
      <c r="P784" s="14">
        <f>'B. WasteTracking'!G810</f>
        <v>0</v>
      </c>
      <c r="Q784" s="67">
        <f>IF(ISNUMBER('B. WasteTracking'!I810), IF('B. WasteTracking'!$I$38=Calculations!$O$6,'B. WasteTracking'!I810,'B. WasteTracking'!I810*'B. WasteTracking'!$H810/100),0)</f>
        <v>0</v>
      </c>
      <c r="R784" s="67">
        <f>IF(ISNUMBER('B. WasteTracking'!J810), IF('B. WasteTracking'!$J$38=Calculations!$O$6,'B. WasteTracking'!J810,'B. WasteTracking'!J810*'B. WasteTracking'!$H810/100),0)</f>
        <v>0</v>
      </c>
      <c r="S784" s="67">
        <f>IF(ISNUMBER('B. WasteTracking'!K810), 'B. WasteTracking'!K810*'B. WasteTracking'!$H810/100,0)</f>
        <v>0</v>
      </c>
      <c r="T784" s="67">
        <f>IF(ISNUMBER('B. WasteTracking'!H810), 'B. WasteTracking'!H810,0)</f>
        <v>0</v>
      </c>
      <c r="W784" s="9"/>
      <c r="X784" s="9"/>
      <c r="AX784" s="4">
        <v>772</v>
      </c>
      <c r="AY784" s="4" t="e">
        <f>IF(#REF!="", "0",#REF! *#REF!/100)</f>
        <v>#REF!</v>
      </c>
      <c r="AZ784" s="4" t="e">
        <f>IF(#REF!="", "0",#REF! *#REF!/100)</f>
        <v>#REF!</v>
      </c>
      <c r="BA784" s="4" t="e">
        <f>IF(#REF!="", "0",#REF! *#REF!/100)</f>
        <v>#REF!</v>
      </c>
      <c r="BB784" s="4" t="e">
        <f>IF(#REF!="", "0",#REF! *#REF!/100)</f>
        <v>#REF!</v>
      </c>
    </row>
    <row r="785" spans="16:54" x14ac:dyDescent="0.35">
      <c r="P785" s="14">
        <f>'B. WasteTracking'!G811</f>
        <v>0</v>
      </c>
      <c r="Q785" s="67">
        <f>IF(ISNUMBER('B. WasteTracking'!I811), IF('B. WasteTracking'!$I$38=Calculations!$O$6,'B. WasteTracking'!I811,'B. WasteTracking'!I811*'B. WasteTracking'!$H811/100),0)</f>
        <v>0</v>
      </c>
      <c r="R785" s="67">
        <f>IF(ISNUMBER('B. WasteTracking'!J811), IF('B. WasteTracking'!$J$38=Calculations!$O$6,'B. WasteTracking'!J811,'B. WasteTracking'!J811*'B. WasteTracking'!$H811/100),0)</f>
        <v>0</v>
      </c>
      <c r="S785" s="67">
        <f>IF(ISNUMBER('B. WasteTracking'!K811), 'B. WasteTracking'!K811*'B. WasteTracking'!$H811/100,0)</f>
        <v>0</v>
      </c>
      <c r="T785" s="67">
        <f>IF(ISNUMBER('B. WasteTracking'!H811), 'B. WasteTracking'!H811,0)</f>
        <v>0</v>
      </c>
      <c r="W785" s="9"/>
      <c r="X785" s="9"/>
      <c r="AX785" s="4">
        <v>773</v>
      </c>
      <c r="AY785" s="4" t="e">
        <f>IF(#REF!="", "0",#REF! *#REF!/100)</f>
        <v>#REF!</v>
      </c>
      <c r="AZ785" s="4" t="e">
        <f>IF(#REF!="", "0",#REF! *#REF!/100)</f>
        <v>#REF!</v>
      </c>
      <c r="BA785" s="4" t="e">
        <f>IF(#REF!="", "0",#REF! *#REF!/100)</f>
        <v>#REF!</v>
      </c>
      <c r="BB785" s="4" t="e">
        <f>IF(#REF!="", "0",#REF! *#REF!/100)</f>
        <v>#REF!</v>
      </c>
    </row>
    <row r="786" spans="16:54" x14ac:dyDescent="0.35">
      <c r="P786" s="14">
        <f>'B. WasteTracking'!G812</f>
        <v>0</v>
      </c>
      <c r="Q786" s="67">
        <f>IF(ISNUMBER('B. WasteTracking'!I812), IF('B. WasteTracking'!$I$38=Calculations!$O$6,'B. WasteTracking'!I812,'B. WasteTracking'!I812*'B. WasteTracking'!$H812/100),0)</f>
        <v>0</v>
      </c>
      <c r="R786" s="67">
        <f>IF(ISNUMBER('B. WasteTracking'!J812), IF('B. WasteTracking'!$J$38=Calculations!$O$6,'B. WasteTracking'!J812,'B. WasteTracking'!J812*'B. WasteTracking'!$H812/100),0)</f>
        <v>0</v>
      </c>
      <c r="S786" s="67">
        <f>IF(ISNUMBER('B. WasteTracking'!K812), 'B. WasteTracking'!K812*'B. WasteTracking'!$H812/100,0)</f>
        <v>0</v>
      </c>
      <c r="T786" s="67">
        <f>IF(ISNUMBER('B. WasteTracking'!H812), 'B. WasteTracking'!H812,0)</f>
        <v>0</v>
      </c>
      <c r="W786" s="9"/>
      <c r="X786" s="9"/>
      <c r="AX786" s="4">
        <v>774</v>
      </c>
      <c r="AY786" s="4" t="e">
        <f>IF(#REF!="", "0",#REF! *#REF!/100)</f>
        <v>#REF!</v>
      </c>
      <c r="AZ786" s="4" t="e">
        <f>IF(#REF!="", "0",#REF! *#REF!/100)</f>
        <v>#REF!</v>
      </c>
      <c r="BA786" s="4" t="e">
        <f>IF(#REF!="", "0",#REF! *#REF!/100)</f>
        <v>#REF!</v>
      </c>
      <c r="BB786" s="4" t="e">
        <f>IF(#REF!="", "0",#REF! *#REF!/100)</f>
        <v>#REF!</v>
      </c>
    </row>
    <row r="787" spans="16:54" x14ac:dyDescent="0.35">
      <c r="P787" s="14">
        <f>'B. WasteTracking'!G813</f>
        <v>0</v>
      </c>
      <c r="Q787" s="67">
        <f>IF(ISNUMBER('B. WasteTracking'!I813), IF('B. WasteTracking'!$I$38=Calculations!$O$6,'B. WasteTracking'!I813,'B. WasteTracking'!I813*'B. WasteTracking'!$H813/100),0)</f>
        <v>0</v>
      </c>
      <c r="R787" s="67">
        <f>IF(ISNUMBER('B. WasteTracking'!J813), IF('B. WasteTracking'!$J$38=Calculations!$O$6,'B. WasteTracking'!J813,'B. WasteTracking'!J813*'B. WasteTracking'!$H813/100),0)</f>
        <v>0</v>
      </c>
      <c r="S787" s="67">
        <f>IF(ISNUMBER('B. WasteTracking'!K813), 'B. WasteTracking'!K813*'B. WasteTracking'!$H813/100,0)</f>
        <v>0</v>
      </c>
      <c r="T787" s="67">
        <f>IF(ISNUMBER('B. WasteTracking'!H813), 'B. WasteTracking'!H813,0)</f>
        <v>0</v>
      </c>
      <c r="W787" s="9"/>
      <c r="X787" s="9"/>
      <c r="AX787" s="4">
        <v>775</v>
      </c>
      <c r="AY787" s="4" t="e">
        <f>IF(#REF!="", "0",#REF! *#REF!/100)</f>
        <v>#REF!</v>
      </c>
      <c r="AZ787" s="4" t="e">
        <f>IF(#REF!="", "0",#REF! *#REF!/100)</f>
        <v>#REF!</v>
      </c>
      <c r="BA787" s="4" t="e">
        <f>IF(#REF!="", "0",#REF! *#REF!/100)</f>
        <v>#REF!</v>
      </c>
      <c r="BB787" s="4" t="e">
        <f>IF(#REF!="", "0",#REF! *#REF!/100)</f>
        <v>#REF!</v>
      </c>
    </row>
    <row r="788" spans="16:54" x14ac:dyDescent="0.35">
      <c r="P788" s="14">
        <f>'B. WasteTracking'!G814</f>
        <v>0</v>
      </c>
      <c r="Q788" s="67">
        <f>IF(ISNUMBER('B. WasteTracking'!I814), IF('B. WasteTracking'!$I$38=Calculations!$O$6,'B. WasteTracking'!I814,'B. WasteTracking'!I814*'B. WasteTracking'!$H814/100),0)</f>
        <v>0</v>
      </c>
      <c r="R788" s="67">
        <f>IF(ISNUMBER('B. WasteTracking'!J814), IF('B. WasteTracking'!$J$38=Calculations!$O$6,'B. WasteTracking'!J814,'B. WasteTracking'!J814*'B. WasteTracking'!$H814/100),0)</f>
        <v>0</v>
      </c>
      <c r="S788" s="67">
        <f>IF(ISNUMBER('B. WasteTracking'!K814), 'B. WasteTracking'!K814*'B. WasteTracking'!$H814/100,0)</f>
        <v>0</v>
      </c>
      <c r="T788" s="67">
        <f>IF(ISNUMBER('B. WasteTracking'!H814), 'B. WasteTracking'!H814,0)</f>
        <v>0</v>
      </c>
      <c r="W788" s="9"/>
      <c r="X788" s="9"/>
      <c r="AX788" s="4">
        <v>776</v>
      </c>
      <c r="AY788" s="4" t="e">
        <f>IF(#REF!="", "0",#REF! *#REF!/100)</f>
        <v>#REF!</v>
      </c>
      <c r="AZ788" s="4" t="e">
        <f>IF(#REF!="", "0",#REF! *#REF!/100)</f>
        <v>#REF!</v>
      </c>
      <c r="BA788" s="4" t="e">
        <f>IF(#REF!="", "0",#REF! *#REF!/100)</f>
        <v>#REF!</v>
      </c>
      <c r="BB788" s="4" t="e">
        <f>IF(#REF!="", "0",#REF! *#REF!/100)</f>
        <v>#REF!</v>
      </c>
    </row>
    <row r="789" spans="16:54" x14ac:dyDescent="0.35">
      <c r="P789" s="14">
        <f>'B. WasteTracking'!G815</f>
        <v>0</v>
      </c>
      <c r="Q789" s="67">
        <f>IF(ISNUMBER('B. WasteTracking'!I815), IF('B. WasteTracking'!$I$38=Calculations!$O$6,'B. WasteTracking'!I815,'B. WasteTracking'!I815*'B. WasteTracking'!$H815/100),0)</f>
        <v>0</v>
      </c>
      <c r="R789" s="67">
        <f>IF(ISNUMBER('B. WasteTracking'!J815), IF('B. WasteTracking'!$J$38=Calculations!$O$6,'B. WasteTracking'!J815,'B. WasteTracking'!J815*'B. WasteTracking'!$H815/100),0)</f>
        <v>0</v>
      </c>
      <c r="S789" s="67">
        <f>IF(ISNUMBER('B. WasteTracking'!K815), 'B. WasteTracking'!K815*'B. WasteTracking'!$H815/100,0)</f>
        <v>0</v>
      </c>
      <c r="T789" s="67">
        <f>IF(ISNUMBER('B. WasteTracking'!H815), 'B. WasteTracking'!H815,0)</f>
        <v>0</v>
      </c>
      <c r="W789" s="9"/>
      <c r="X789" s="9"/>
      <c r="AX789" s="4">
        <v>777</v>
      </c>
      <c r="AY789" s="4" t="e">
        <f>IF(#REF!="", "0",#REF! *#REF!/100)</f>
        <v>#REF!</v>
      </c>
      <c r="AZ789" s="4" t="e">
        <f>IF(#REF!="", "0",#REF! *#REF!/100)</f>
        <v>#REF!</v>
      </c>
      <c r="BA789" s="4" t="e">
        <f>IF(#REF!="", "0",#REF! *#REF!/100)</f>
        <v>#REF!</v>
      </c>
      <c r="BB789" s="4" t="e">
        <f>IF(#REF!="", "0",#REF! *#REF!/100)</f>
        <v>#REF!</v>
      </c>
    </row>
    <row r="790" spans="16:54" x14ac:dyDescent="0.35">
      <c r="P790" s="14">
        <f>'B. WasteTracking'!G816</f>
        <v>0</v>
      </c>
      <c r="Q790" s="67">
        <f>IF(ISNUMBER('B. WasteTracking'!I816), IF('B. WasteTracking'!$I$38=Calculations!$O$6,'B. WasteTracking'!I816,'B. WasteTracking'!I816*'B. WasteTracking'!$H816/100),0)</f>
        <v>0</v>
      </c>
      <c r="R790" s="67">
        <f>IF(ISNUMBER('B. WasteTracking'!J816), IF('B. WasteTracking'!$J$38=Calculations!$O$6,'B. WasteTracking'!J816,'B. WasteTracking'!J816*'B. WasteTracking'!$H816/100),0)</f>
        <v>0</v>
      </c>
      <c r="S790" s="67">
        <f>IF(ISNUMBER('B. WasteTracking'!K816), 'B. WasteTracking'!K816*'B. WasteTracking'!$H816/100,0)</f>
        <v>0</v>
      </c>
      <c r="T790" s="67">
        <f>IF(ISNUMBER('B. WasteTracking'!H816), 'B. WasteTracking'!H816,0)</f>
        <v>0</v>
      </c>
      <c r="W790" s="9"/>
      <c r="X790" s="9"/>
      <c r="AX790" s="4">
        <v>778</v>
      </c>
      <c r="AY790" s="4" t="e">
        <f>IF(#REF!="", "0",#REF! *#REF!/100)</f>
        <v>#REF!</v>
      </c>
      <c r="AZ790" s="4" t="e">
        <f>IF(#REF!="", "0",#REF! *#REF!/100)</f>
        <v>#REF!</v>
      </c>
      <c r="BA790" s="4" t="e">
        <f>IF(#REF!="", "0",#REF! *#REF!/100)</f>
        <v>#REF!</v>
      </c>
      <c r="BB790" s="4" t="e">
        <f>IF(#REF!="", "0",#REF! *#REF!/100)</f>
        <v>#REF!</v>
      </c>
    </row>
    <row r="791" spans="16:54" x14ac:dyDescent="0.35">
      <c r="P791" s="14">
        <f>'B. WasteTracking'!G817</f>
        <v>0</v>
      </c>
      <c r="Q791" s="67">
        <f>IF(ISNUMBER('B. WasteTracking'!I817), IF('B. WasteTracking'!$I$38=Calculations!$O$6,'B. WasteTracking'!I817,'B. WasteTracking'!I817*'B. WasteTracking'!$H817/100),0)</f>
        <v>0</v>
      </c>
      <c r="R791" s="67">
        <f>IF(ISNUMBER('B. WasteTracking'!J817), IF('B. WasteTracking'!$J$38=Calculations!$O$6,'B. WasteTracking'!J817,'B. WasteTracking'!J817*'B. WasteTracking'!$H817/100),0)</f>
        <v>0</v>
      </c>
      <c r="S791" s="67">
        <f>IF(ISNUMBER('B. WasteTracking'!K817), 'B. WasteTracking'!K817*'B. WasteTracking'!$H817/100,0)</f>
        <v>0</v>
      </c>
      <c r="T791" s="67">
        <f>IF(ISNUMBER('B. WasteTracking'!H817), 'B. WasteTracking'!H817,0)</f>
        <v>0</v>
      </c>
      <c r="W791" s="9"/>
      <c r="X791" s="9"/>
      <c r="AX791" s="4">
        <v>779</v>
      </c>
      <c r="AY791" s="4" t="e">
        <f>IF(#REF!="", "0",#REF! *#REF!/100)</f>
        <v>#REF!</v>
      </c>
      <c r="AZ791" s="4" t="e">
        <f>IF(#REF!="", "0",#REF! *#REF!/100)</f>
        <v>#REF!</v>
      </c>
      <c r="BA791" s="4" t="e">
        <f>IF(#REF!="", "0",#REF! *#REF!/100)</f>
        <v>#REF!</v>
      </c>
      <c r="BB791" s="4" t="e">
        <f>IF(#REF!="", "0",#REF! *#REF!/100)</f>
        <v>#REF!</v>
      </c>
    </row>
    <row r="792" spans="16:54" x14ac:dyDescent="0.35">
      <c r="P792" s="14">
        <f>'B. WasteTracking'!G818</f>
        <v>0</v>
      </c>
      <c r="Q792" s="67">
        <f>IF(ISNUMBER('B. WasteTracking'!I818), IF('B. WasteTracking'!$I$38=Calculations!$O$6,'B. WasteTracking'!I818,'B. WasteTracking'!I818*'B. WasteTracking'!$H818/100),0)</f>
        <v>0</v>
      </c>
      <c r="R792" s="67">
        <f>IF(ISNUMBER('B. WasteTracking'!J818), IF('B. WasteTracking'!$J$38=Calculations!$O$6,'B. WasteTracking'!J818,'B. WasteTracking'!J818*'B. WasteTracking'!$H818/100),0)</f>
        <v>0</v>
      </c>
      <c r="S792" s="67">
        <f>IF(ISNUMBER('B. WasteTracking'!K818), 'B. WasteTracking'!K818*'B. WasteTracking'!$H818/100,0)</f>
        <v>0</v>
      </c>
      <c r="T792" s="67">
        <f>IF(ISNUMBER('B. WasteTracking'!H818), 'B. WasteTracking'!H818,0)</f>
        <v>0</v>
      </c>
      <c r="W792" s="9"/>
      <c r="X792" s="9"/>
      <c r="AX792" s="4">
        <v>780</v>
      </c>
      <c r="AY792" s="4" t="e">
        <f>IF(#REF!="", "0",#REF! *#REF!/100)</f>
        <v>#REF!</v>
      </c>
      <c r="AZ792" s="4" t="e">
        <f>IF(#REF!="", "0",#REF! *#REF!/100)</f>
        <v>#REF!</v>
      </c>
      <c r="BA792" s="4" t="e">
        <f>IF(#REF!="", "0",#REF! *#REF!/100)</f>
        <v>#REF!</v>
      </c>
      <c r="BB792" s="4" t="e">
        <f>IF(#REF!="", "0",#REF! *#REF!/100)</f>
        <v>#REF!</v>
      </c>
    </row>
    <row r="793" spans="16:54" x14ac:dyDescent="0.35">
      <c r="P793" s="14">
        <f>'B. WasteTracking'!G819</f>
        <v>0</v>
      </c>
      <c r="Q793" s="67">
        <f>IF(ISNUMBER('B. WasteTracking'!I819), IF('B. WasteTracking'!$I$38=Calculations!$O$6,'B. WasteTracking'!I819,'B. WasteTracking'!I819*'B. WasteTracking'!$H819/100),0)</f>
        <v>0</v>
      </c>
      <c r="R793" s="67">
        <f>IF(ISNUMBER('B. WasteTracking'!J819), IF('B. WasteTracking'!$J$38=Calculations!$O$6,'B. WasteTracking'!J819,'B. WasteTracking'!J819*'B. WasteTracking'!$H819/100),0)</f>
        <v>0</v>
      </c>
      <c r="S793" s="67">
        <f>IF(ISNUMBER('B. WasteTracking'!K819), 'B. WasteTracking'!K819*'B. WasteTracking'!$H819/100,0)</f>
        <v>0</v>
      </c>
      <c r="T793" s="67">
        <f>IF(ISNUMBER('B. WasteTracking'!H819), 'B. WasteTracking'!H819,0)</f>
        <v>0</v>
      </c>
      <c r="W793" s="9"/>
      <c r="X793" s="9"/>
      <c r="AX793" s="4">
        <v>781</v>
      </c>
      <c r="AY793" s="4" t="e">
        <f>IF(#REF!="", "0",#REF! *#REF!/100)</f>
        <v>#REF!</v>
      </c>
      <c r="AZ793" s="4" t="e">
        <f>IF(#REF!="", "0",#REF! *#REF!/100)</f>
        <v>#REF!</v>
      </c>
      <c r="BA793" s="4" t="e">
        <f>IF(#REF!="", "0",#REF! *#REF!/100)</f>
        <v>#REF!</v>
      </c>
      <c r="BB793" s="4" t="e">
        <f>IF(#REF!="", "0",#REF! *#REF!/100)</f>
        <v>#REF!</v>
      </c>
    </row>
    <row r="794" spans="16:54" x14ac:dyDescent="0.35">
      <c r="P794" s="14">
        <f>'B. WasteTracking'!G820</f>
        <v>0</v>
      </c>
      <c r="Q794" s="67">
        <f>IF(ISNUMBER('B. WasteTracking'!I820), IF('B. WasteTracking'!$I$38=Calculations!$O$6,'B. WasteTracking'!I820,'B. WasteTracking'!I820*'B. WasteTracking'!$H820/100),0)</f>
        <v>0</v>
      </c>
      <c r="R794" s="67">
        <f>IF(ISNUMBER('B. WasteTracking'!J820), IF('B. WasteTracking'!$J$38=Calculations!$O$6,'B. WasteTracking'!J820,'B. WasteTracking'!J820*'B. WasteTracking'!$H820/100),0)</f>
        <v>0</v>
      </c>
      <c r="S794" s="67">
        <f>IF(ISNUMBER('B. WasteTracking'!K820), 'B. WasteTracking'!K820*'B. WasteTracking'!$H820/100,0)</f>
        <v>0</v>
      </c>
      <c r="T794" s="67">
        <f>IF(ISNUMBER('B. WasteTracking'!H820), 'B. WasteTracking'!H820,0)</f>
        <v>0</v>
      </c>
      <c r="W794" s="9"/>
      <c r="X794" s="9"/>
      <c r="AX794" s="4">
        <v>782</v>
      </c>
      <c r="AY794" s="4" t="e">
        <f>IF(#REF!="", "0",#REF! *#REF!/100)</f>
        <v>#REF!</v>
      </c>
      <c r="AZ794" s="4" t="e">
        <f>IF(#REF!="", "0",#REF! *#REF!/100)</f>
        <v>#REF!</v>
      </c>
      <c r="BA794" s="4" t="e">
        <f>IF(#REF!="", "0",#REF! *#REF!/100)</f>
        <v>#REF!</v>
      </c>
      <c r="BB794" s="4" t="e">
        <f>IF(#REF!="", "0",#REF! *#REF!/100)</f>
        <v>#REF!</v>
      </c>
    </row>
    <row r="795" spans="16:54" x14ac:dyDescent="0.35">
      <c r="P795" s="14">
        <f>'B. WasteTracking'!G821</f>
        <v>0</v>
      </c>
      <c r="Q795" s="67">
        <f>IF(ISNUMBER('B. WasteTracking'!I821), IF('B. WasteTracking'!$I$38=Calculations!$O$6,'B. WasteTracking'!I821,'B. WasteTracking'!I821*'B. WasteTracking'!$H821/100),0)</f>
        <v>0</v>
      </c>
      <c r="R795" s="67">
        <f>IF(ISNUMBER('B. WasteTracking'!J821), IF('B. WasteTracking'!$J$38=Calculations!$O$6,'B. WasteTracking'!J821,'B. WasteTracking'!J821*'B. WasteTracking'!$H821/100),0)</f>
        <v>0</v>
      </c>
      <c r="S795" s="67">
        <f>IF(ISNUMBER('B. WasteTracking'!K821), 'B. WasteTracking'!K821*'B. WasteTracking'!$H821/100,0)</f>
        <v>0</v>
      </c>
      <c r="T795" s="67">
        <f>IF(ISNUMBER('B. WasteTracking'!H821), 'B. WasteTracking'!H821,0)</f>
        <v>0</v>
      </c>
      <c r="W795" s="9"/>
      <c r="X795" s="9"/>
      <c r="AX795" s="4">
        <v>783</v>
      </c>
      <c r="AY795" s="4" t="e">
        <f>IF(#REF!="", "0",#REF! *#REF!/100)</f>
        <v>#REF!</v>
      </c>
      <c r="AZ795" s="4" t="e">
        <f>IF(#REF!="", "0",#REF! *#REF!/100)</f>
        <v>#REF!</v>
      </c>
      <c r="BA795" s="4" t="e">
        <f>IF(#REF!="", "0",#REF! *#REF!/100)</f>
        <v>#REF!</v>
      </c>
      <c r="BB795" s="4" t="e">
        <f>IF(#REF!="", "0",#REF! *#REF!/100)</f>
        <v>#REF!</v>
      </c>
    </row>
    <row r="796" spans="16:54" x14ac:dyDescent="0.35">
      <c r="P796" s="14">
        <f>'B. WasteTracking'!G822</f>
        <v>0</v>
      </c>
      <c r="Q796" s="67">
        <f>IF(ISNUMBER('B. WasteTracking'!I822), IF('B. WasteTracking'!$I$38=Calculations!$O$6,'B. WasteTracking'!I822,'B. WasteTracking'!I822*'B. WasteTracking'!$H822/100),0)</f>
        <v>0</v>
      </c>
      <c r="R796" s="67">
        <f>IF(ISNUMBER('B. WasteTracking'!J822), IF('B. WasteTracking'!$J$38=Calculations!$O$6,'B. WasteTracking'!J822,'B. WasteTracking'!J822*'B. WasteTracking'!$H822/100),0)</f>
        <v>0</v>
      </c>
      <c r="S796" s="67">
        <f>IF(ISNUMBER('B. WasteTracking'!K822), 'B. WasteTracking'!K822*'B. WasteTracking'!$H822/100,0)</f>
        <v>0</v>
      </c>
      <c r="T796" s="67">
        <f>IF(ISNUMBER('B. WasteTracking'!H822), 'B. WasteTracking'!H822,0)</f>
        <v>0</v>
      </c>
      <c r="W796" s="9"/>
      <c r="X796" s="9"/>
      <c r="AX796" s="4">
        <v>784</v>
      </c>
      <c r="AY796" s="4" t="e">
        <f>IF(#REF!="", "0",#REF! *#REF!/100)</f>
        <v>#REF!</v>
      </c>
      <c r="AZ796" s="4" t="e">
        <f>IF(#REF!="", "0",#REF! *#REF!/100)</f>
        <v>#REF!</v>
      </c>
      <c r="BA796" s="4" t="e">
        <f>IF(#REF!="", "0",#REF! *#REF!/100)</f>
        <v>#REF!</v>
      </c>
      <c r="BB796" s="4" t="e">
        <f>IF(#REF!="", "0",#REF! *#REF!/100)</f>
        <v>#REF!</v>
      </c>
    </row>
    <row r="797" spans="16:54" x14ac:dyDescent="0.35">
      <c r="P797" s="14">
        <f>'B. WasteTracking'!G823</f>
        <v>0</v>
      </c>
      <c r="Q797" s="67">
        <f>IF(ISNUMBER('B. WasteTracking'!I823), IF('B. WasteTracking'!$I$38=Calculations!$O$6,'B. WasteTracking'!I823,'B. WasteTracking'!I823*'B. WasteTracking'!$H823/100),0)</f>
        <v>0</v>
      </c>
      <c r="R797" s="67">
        <f>IF(ISNUMBER('B. WasteTracking'!J823), IF('B. WasteTracking'!$J$38=Calculations!$O$6,'B. WasteTracking'!J823,'B. WasteTracking'!J823*'B. WasteTracking'!$H823/100),0)</f>
        <v>0</v>
      </c>
      <c r="S797" s="67">
        <f>IF(ISNUMBER('B. WasteTracking'!K823), 'B. WasteTracking'!K823*'B. WasteTracking'!$H823/100,0)</f>
        <v>0</v>
      </c>
      <c r="T797" s="67">
        <f>IF(ISNUMBER('B. WasteTracking'!H823), 'B. WasteTracking'!H823,0)</f>
        <v>0</v>
      </c>
      <c r="W797" s="9"/>
      <c r="X797" s="9"/>
      <c r="AX797" s="4">
        <v>785</v>
      </c>
      <c r="AY797" s="4" t="e">
        <f>IF(#REF!="", "0",#REF! *#REF!/100)</f>
        <v>#REF!</v>
      </c>
      <c r="AZ797" s="4" t="e">
        <f>IF(#REF!="", "0",#REF! *#REF!/100)</f>
        <v>#REF!</v>
      </c>
      <c r="BA797" s="4" t="e">
        <f>IF(#REF!="", "0",#REF! *#REF!/100)</f>
        <v>#REF!</v>
      </c>
      <c r="BB797" s="4" t="e">
        <f>IF(#REF!="", "0",#REF! *#REF!/100)</f>
        <v>#REF!</v>
      </c>
    </row>
    <row r="798" spans="16:54" x14ac:dyDescent="0.35">
      <c r="P798" s="14">
        <f>'B. WasteTracking'!G824</f>
        <v>0</v>
      </c>
      <c r="Q798" s="67">
        <f>IF(ISNUMBER('B. WasteTracking'!I824), IF('B. WasteTracking'!$I$38=Calculations!$O$6,'B. WasteTracking'!I824,'B. WasteTracking'!I824*'B. WasteTracking'!$H824/100),0)</f>
        <v>0</v>
      </c>
      <c r="R798" s="67">
        <f>IF(ISNUMBER('B. WasteTracking'!J824), IF('B. WasteTracking'!$J$38=Calculations!$O$6,'B. WasteTracking'!J824,'B. WasteTracking'!J824*'B. WasteTracking'!$H824/100),0)</f>
        <v>0</v>
      </c>
      <c r="S798" s="67">
        <f>IF(ISNUMBER('B. WasteTracking'!K824), 'B. WasteTracking'!K824*'B. WasteTracking'!$H824/100,0)</f>
        <v>0</v>
      </c>
      <c r="T798" s="67">
        <f>IF(ISNUMBER('B. WasteTracking'!H824), 'B. WasteTracking'!H824,0)</f>
        <v>0</v>
      </c>
      <c r="W798" s="9"/>
      <c r="X798" s="9"/>
      <c r="AX798" s="4">
        <v>786</v>
      </c>
      <c r="AY798" s="4" t="e">
        <f>IF(#REF!="", "0",#REF! *#REF!/100)</f>
        <v>#REF!</v>
      </c>
      <c r="AZ798" s="4" t="e">
        <f>IF(#REF!="", "0",#REF! *#REF!/100)</f>
        <v>#REF!</v>
      </c>
      <c r="BA798" s="4" t="e">
        <f>IF(#REF!="", "0",#REF! *#REF!/100)</f>
        <v>#REF!</v>
      </c>
      <c r="BB798" s="4" t="e">
        <f>IF(#REF!="", "0",#REF! *#REF!/100)</f>
        <v>#REF!</v>
      </c>
    </row>
    <row r="799" spans="16:54" x14ac:dyDescent="0.35">
      <c r="P799" s="14">
        <f>'B. WasteTracking'!G825</f>
        <v>0</v>
      </c>
      <c r="Q799" s="67">
        <f>IF(ISNUMBER('B. WasteTracking'!I825), IF('B. WasteTracking'!$I$38=Calculations!$O$6,'B. WasteTracking'!I825,'B. WasteTracking'!I825*'B. WasteTracking'!$H825/100),0)</f>
        <v>0</v>
      </c>
      <c r="R799" s="67">
        <f>IF(ISNUMBER('B. WasteTracking'!J825), IF('B. WasteTracking'!$J$38=Calculations!$O$6,'B. WasteTracking'!J825,'B. WasteTracking'!J825*'B. WasteTracking'!$H825/100),0)</f>
        <v>0</v>
      </c>
      <c r="S799" s="67">
        <f>IF(ISNUMBER('B. WasteTracking'!K825), 'B. WasteTracking'!K825*'B. WasteTracking'!$H825/100,0)</f>
        <v>0</v>
      </c>
      <c r="T799" s="67">
        <f>IF(ISNUMBER('B. WasteTracking'!H825), 'B. WasteTracking'!H825,0)</f>
        <v>0</v>
      </c>
      <c r="W799" s="9"/>
      <c r="X799" s="9"/>
      <c r="AX799" s="4">
        <v>787</v>
      </c>
      <c r="AY799" s="4" t="e">
        <f>IF(#REF!="", "0",#REF! *#REF!/100)</f>
        <v>#REF!</v>
      </c>
      <c r="AZ799" s="4" t="e">
        <f>IF(#REF!="", "0",#REF! *#REF!/100)</f>
        <v>#REF!</v>
      </c>
      <c r="BA799" s="4" t="e">
        <f>IF(#REF!="", "0",#REF! *#REF!/100)</f>
        <v>#REF!</v>
      </c>
      <c r="BB799" s="4" t="e">
        <f>IF(#REF!="", "0",#REF! *#REF!/100)</f>
        <v>#REF!</v>
      </c>
    </row>
    <row r="800" spans="16:54" x14ac:dyDescent="0.35">
      <c r="P800" s="14">
        <f>'B. WasteTracking'!G826</f>
        <v>0</v>
      </c>
      <c r="Q800" s="67">
        <f>IF(ISNUMBER('B. WasteTracking'!I826), IF('B. WasteTracking'!$I$38=Calculations!$O$6,'B. WasteTracking'!I826,'B. WasteTracking'!I826*'B. WasteTracking'!$H826/100),0)</f>
        <v>0</v>
      </c>
      <c r="R800" s="67">
        <f>IF(ISNUMBER('B. WasteTracking'!J826), IF('B. WasteTracking'!$J$38=Calculations!$O$6,'B. WasteTracking'!J826,'B. WasteTracking'!J826*'B. WasteTracking'!$H826/100),0)</f>
        <v>0</v>
      </c>
      <c r="S800" s="67">
        <f>IF(ISNUMBER('B. WasteTracking'!K826), 'B. WasteTracking'!K826*'B. WasteTracking'!$H826/100,0)</f>
        <v>0</v>
      </c>
      <c r="T800" s="67">
        <f>IF(ISNUMBER('B. WasteTracking'!H826), 'B. WasteTracking'!H826,0)</f>
        <v>0</v>
      </c>
      <c r="W800" s="9"/>
      <c r="X800" s="9"/>
      <c r="AX800" s="4">
        <v>788</v>
      </c>
      <c r="AY800" s="4" t="e">
        <f>IF(#REF!="", "0",#REF! *#REF!/100)</f>
        <v>#REF!</v>
      </c>
      <c r="AZ800" s="4" t="e">
        <f>IF(#REF!="", "0",#REF! *#REF!/100)</f>
        <v>#REF!</v>
      </c>
      <c r="BA800" s="4" t="e">
        <f>IF(#REF!="", "0",#REF! *#REF!/100)</f>
        <v>#REF!</v>
      </c>
      <c r="BB800" s="4" t="e">
        <f>IF(#REF!="", "0",#REF! *#REF!/100)</f>
        <v>#REF!</v>
      </c>
    </row>
    <row r="801" spans="15:54" x14ac:dyDescent="0.35">
      <c r="O801" s="4"/>
      <c r="P801" s="14">
        <f>'B. WasteTracking'!G827</f>
        <v>0</v>
      </c>
      <c r="Q801" s="67">
        <f>IF(ISNUMBER('B. WasteTracking'!I827), IF('B. WasteTracking'!$I$38=Calculations!$O$6,'B. WasteTracking'!I827,'B. WasteTracking'!I827*'B. WasteTracking'!$H827/100),0)</f>
        <v>0</v>
      </c>
      <c r="R801" s="67">
        <f>IF(ISNUMBER('B. WasteTracking'!J827), IF('B. WasteTracking'!$J$38=Calculations!$O$6,'B. WasteTracking'!J827,'B. WasteTracking'!J827*'B. WasteTracking'!$H827/100),0)</f>
        <v>0</v>
      </c>
      <c r="S801" s="67">
        <f>IF(ISNUMBER('B. WasteTracking'!K827), 'B. WasteTracking'!K827*'B. WasteTracking'!$H827/100,0)</f>
        <v>0</v>
      </c>
      <c r="T801" s="67">
        <f>IF(ISNUMBER('B. WasteTracking'!H827), 'B. WasteTracking'!H827,0)</f>
        <v>0</v>
      </c>
      <c r="W801" s="9"/>
      <c r="X801" s="9"/>
      <c r="AX801" s="4">
        <v>789</v>
      </c>
      <c r="AY801" s="4" t="e">
        <f>IF(#REF!="", "0",#REF! *#REF!/100)</f>
        <v>#REF!</v>
      </c>
      <c r="AZ801" s="4" t="e">
        <f>IF(#REF!="", "0",#REF! *#REF!/100)</f>
        <v>#REF!</v>
      </c>
      <c r="BA801" s="4" t="e">
        <f>IF(#REF!="", "0",#REF! *#REF!/100)</f>
        <v>#REF!</v>
      </c>
      <c r="BB801" s="4" t="e">
        <f>IF(#REF!="", "0",#REF! *#REF!/100)</f>
        <v>#REF!</v>
      </c>
    </row>
    <row r="802" spans="15:54" x14ac:dyDescent="0.35">
      <c r="O802" s="4"/>
      <c r="P802" s="14">
        <f>'B. WasteTracking'!G828</f>
        <v>0</v>
      </c>
      <c r="Q802" s="67">
        <f>IF(ISNUMBER('B. WasteTracking'!I828), IF('B. WasteTracking'!$I$38=Calculations!$O$6,'B. WasteTracking'!I828,'B. WasteTracking'!I828*'B. WasteTracking'!$H828/100),0)</f>
        <v>0</v>
      </c>
      <c r="R802" s="67">
        <f>IF(ISNUMBER('B. WasteTracking'!J828), IF('B. WasteTracking'!$J$38=Calculations!$O$6,'B. WasteTracking'!J828,'B. WasteTracking'!J828*'B. WasteTracking'!$H828/100),0)</f>
        <v>0</v>
      </c>
      <c r="S802" s="67">
        <f>IF(ISNUMBER('B. WasteTracking'!K828), 'B. WasteTracking'!K828*'B. WasteTracking'!$H828/100,0)</f>
        <v>0</v>
      </c>
      <c r="T802" s="67">
        <f>IF(ISNUMBER('B. WasteTracking'!H828), 'B. WasteTracking'!H828,0)</f>
        <v>0</v>
      </c>
      <c r="W802" s="9"/>
      <c r="X802" s="9"/>
      <c r="AX802" s="4">
        <v>790</v>
      </c>
      <c r="AY802" s="4" t="e">
        <f>IF(#REF!="", "0",#REF! *#REF!/100)</f>
        <v>#REF!</v>
      </c>
      <c r="AZ802" s="4" t="e">
        <f>IF(#REF!="", "0",#REF! *#REF!/100)</f>
        <v>#REF!</v>
      </c>
      <c r="BA802" s="4" t="e">
        <f>IF(#REF!="", "0",#REF! *#REF!/100)</f>
        <v>#REF!</v>
      </c>
      <c r="BB802" s="4" t="e">
        <f>IF(#REF!="", "0",#REF! *#REF!/100)</f>
        <v>#REF!</v>
      </c>
    </row>
    <row r="803" spans="15:54" x14ac:dyDescent="0.35">
      <c r="O803" s="4"/>
      <c r="P803" s="14">
        <f>'B. WasteTracking'!G829</f>
        <v>0</v>
      </c>
      <c r="Q803" s="67">
        <f>IF(ISNUMBER('B. WasteTracking'!I829), IF('B. WasteTracking'!$I$38=Calculations!$O$6,'B. WasteTracking'!I829,'B. WasteTracking'!I829*'B. WasteTracking'!$H829/100),0)</f>
        <v>0</v>
      </c>
      <c r="R803" s="67">
        <f>IF(ISNUMBER('B. WasteTracking'!J829), IF('B. WasteTracking'!$J$38=Calculations!$O$6,'B. WasteTracking'!J829,'B. WasteTracking'!J829*'B. WasteTracking'!$H829/100),0)</f>
        <v>0</v>
      </c>
      <c r="S803" s="67">
        <f>IF(ISNUMBER('B. WasteTracking'!K829), 'B. WasteTracking'!K829*'B. WasteTracking'!$H829/100,0)</f>
        <v>0</v>
      </c>
      <c r="T803" s="67">
        <f>IF(ISNUMBER('B. WasteTracking'!H829), 'B. WasteTracking'!H829,0)</f>
        <v>0</v>
      </c>
      <c r="W803" s="9"/>
      <c r="X803" s="9"/>
      <c r="AX803" s="4">
        <v>791</v>
      </c>
      <c r="AY803" s="4" t="e">
        <f>IF(#REF!="", "0",#REF! *#REF!/100)</f>
        <v>#REF!</v>
      </c>
      <c r="AZ803" s="4" t="e">
        <f>IF(#REF!="", "0",#REF! *#REF!/100)</f>
        <v>#REF!</v>
      </c>
      <c r="BA803" s="4" t="e">
        <f>IF(#REF!="", "0",#REF! *#REF!/100)</f>
        <v>#REF!</v>
      </c>
      <c r="BB803" s="4" t="e">
        <f>IF(#REF!="", "0",#REF! *#REF!/100)</f>
        <v>#REF!</v>
      </c>
    </row>
    <row r="804" spans="15:54" x14ac:dyDescent="0.35">
      <c r="O804" s="4"/>
      <c r="P804" s="14">
        <f>'B. WasteTracking'!G830</f>
        <v>0</v>
      </c>
      <c r="Q804" s="67">
        <f>IF(ISNUMBER('B. WasteTracking'!I830), IF('B. WasteTracking'!$I$38=Calculations!$O$6,'B. WasteTracking'!I830,'B. WasteTracking'!I830*'B. WasteTracking'!$H830/100),0)</f>
        <v>0</v>
      </c>
      <c r="R804" s="67">
        <f>IF(ISNUMBER('B. WasteTracking'!J830), IF('B. WasteTracking'!$J$38=Calculations!$O$6,'B. WasteTracking'!J830,'B. WasteTracking'!J830*'B. WasteTracking'!$H830/100),0)</f>
        <v>0</v>
      </c>
      <c r="S804" s="67">
        <f>IF(ISNUMBER('B. WasteTracking'!K830), 'B. WasteTracking'!K830*'B. WasteTracking'!$H830/100,0)</f>
        <v>0</v>
      </c>
      <c r="T804" s="67">
        <f>IF(ISNUMBER('B. WasteTracking'!H830), 'B. WasteTracking'!H830,0)</f>
        <v>0</v>
      </c>
      <c r="W804" s="9"/>
      <c r="X804" s="9"/>
      <c r="AX804" s="4">
        <v>792</v>
      </c>
      <c r="AY804" s="4" t="e">
        <f>IF(#REF!="", "0",#REF! *#REF!/100)</f>
        <v>#REF!</v>
      </c>
      <c r="AZ804" s="4" t="e">
        <f>IF(#REF!="", "0",#REF! *#REF!/100)</f>
        <v>#REF!</v>
      </c>
      <c r="BA804" s="4" t="e">
        <f>IF(#REF!="", "0",#REF! *#REF!/100)</f>
        <v>#REF!</v>
      </c>
      <c r="BB804" s="4" t="e">
        <f>IF(#REF!="", "0",#REF! *#REF!/100)</f>
        <v>#REF!</v>
      </c>
    </row>
    <row r="805" spans="15:54" x14ac:dyDescent="0.35">
      <c r="P805" s="14">
        <f>'B. WasteTracking'!G831</f>
        <v>0</v>
      </c>
      <c r="Q805" s="67">
        <f>IF(ISNUMBER('B. WasteTracking'!I831), IF('B. WasteTracking'!$I$38=Calculations!$O$6,'B. WasteTracking'!I831,'B. WasteTracking'!I831*'B. WasteTracking'!$H831/100),0)</f>
        <v>0</v>
      </c>
      <c r="R805" s="67">
        <f>IF(ISNUMBER('B. WasteTracking'!J831), IF('B. WasteTracking'!$J$38=Calculations!$O$6,'B. WasteTracking'!J831,'B. WasteTracking'!J831*'B. WasteTracking'!$H831/100),0)</f>
        <v>0</v>
      </c>
      <c r="S805" s="67">
        <f>IF(ISNUMBER('B. WasteTracking'!K831), 'B. WasteTracking'!K831*'B. WasteTracking'!$H831/100,0)</f>
        <v>0</v>
      </c>
      <c r="T805" s="67">
        <f>IF(ISNUMBER('B. WasteTracking'!H831), 'B. WasteTracking'!H831,0)</f>
        <v>0</v>
      </c>
      <c r="W805" s="9"/>
      <c r="X805" s="9"/>
      <c r="AX805" s="4">
        <v>793</v>
      </c>
      <c r="AY805" s="4" t="e">
        <f>IF(#REF!="", "0",#REF! *#REF!/100)</f>
        <v>#REF!</v>
      </c>
      <c r="AZ805" s="4" t="e">
        <f>IF(#REF!="", "0",#REF! *#REF!/100)</f>
        <v>#REF!</v>
      </c>
      <c r="BA805" s="4" t="e">
        <f>IF(#REF!="", "0",#REF! *#REF!/100)</f>
        <v>#REF!</v>
      </c>
      <c r="BB805" s="4" t="e">
        <f>IF(#REF!="", "0",#REF! *#REF!/100)</f>
        <v>#REF!</v>
      </c>
    </row>
    <row r="806" spans="15:54" x14ac:dyDescent="0.35">
      <c r="P806" s="14">
        <f>'B. WasteTracking'!G832</f>
        <v>0</v>
      </c>
      <c r="Q806" s="67">
        <f>IF(ISNUMBER('B. WasteTracking'!I832), IF('B. WasteTracking'!$I$38=Calculations!$O$6,'B. WasteTracking'!I832,'B. WasteTracking'!I832*'B. WasteTracking'!$H832/100),0)</f>
        <v>0</v>
      </c>
      <c r="R806" s="67">
        <f>IF(ISNUMBER('B. WasteTracking'!J832), IF('B. WasteTracking'!$J$38=Calculations!$O$6,'B. WasteTracking'!J832,'B. WasteTracking'!J832*'B. WasteTracking'!$H832/100),0)</f>
        <v>0</v>
      </c>
      <c r="S806" s="67">
        <f>IF(ISNUMBER('B. WasteTracking'!K832), 'B. WasteTracking'!K832*'B. WasteTracking'!$H832/100,0)</f>
        <v>0</v>
      </c>
      <c r="T806" s="67">
        <f>IF(ISNUMBER('B. WasteTracking'!H832), 'B. WasteTracking'!H832,0)</f>
        <v>0</v>
      </c>
      <c r="W806" s="9"/>
      <c r="X806" s="9"/>
      <c r="AX806" s="4">
        <v>794</v>
      </c>
      <c r="AY806" s="4" t="e">
        <f>IF(#REF!="", "0",#REF! *#REF!/100)</f>
        <v>#REF!</v>
      </c>
      <c r="AZ806" s="4" t="e">
        <f>IF(#REF!="", "0",#REF! *#REF!/100)</f>
        <v>#REF!</v>
      </c>
      <c r="BA806" s="4" t="e">
        <f>IF(#REF!="", "0",#REF! *#REF!/100)</f>
        <v>#REF!</v>
      </c>
      <c r="BB806" s="4" t="e">
        <f>IF(#REF!="", "0",#REF! *#REF!/100)</f>
        <v>#REF!</v>
      </c>
    </row>
    <row r="807" spans="15:54" x14ac:dyDescent="0.35">
      <c r="P807" s="14">
        <f>'B. WasteTracking'!G833</f>
        <v>0</v>
      </c>
      <c r="Q807" s="67">
        <f>IF(ISNUMBER('B. WasteTracking'!I833), IF('B. WasteTracking'!$I$38=Calculations!$O$6,'B. WasteTracking'!I833,'B. WasteTracking'!I833*'B. WasteTracking'!$H833/100),0)</f>
        <v>0</v>
      </c>
      <c r="R807" s="67">
        <f>IF(ISNUMBER('B. WasteTracking'!J833), IF('B. WasteTracking'!$J$38=Calculations!$O$6,'B. WasteTracking'!J833,'B. WasteTracking'!J833*'B. WasteTracking'!$H833/100),0)</f>
        <v>0</v>
      </c>
      <c r="S807" s="67">
        <f>IF(ISNUMBER('B. WasteTracking'!K833), 'B. WasteTracking'!K833*'B. WasteTracking'!$H833/100,0)</f>
        <v>0</v>
      </c>
      <c r="T807" s="67">
        <f>IF(ISNUMBER('B. WasteTracking'!H833), 'B. WasteTracking'!H833,0)</f>
        <v>0</v>
      </c>
      <c r="W807" s="9"/>
      <c r="X807" s="9"/>
      <c r="AX807" s="4">
        <v>795</v>
      </c>
      <c r="AY807" s="4" t="e">
        <f>IF(#REF!="", "0",#REF! *#REF!/100)</f>
        <v>#REF!</v>
      </c>
      <c r="AZ807" s="4" t="e">
        <f>IF(#REF!="", "0",#REF! *#REF!/100)</f>
        <v>#REF!</v>
      </c>
      <c r="BA807" s="4" t="e">
        <f>IF(#REF!="", "0",#REF! *#REF!/100)</f>
        <v>#REF!</v>
      </c>
      <c r="BB807" s="4" t="e">
        <f>IF(#REF!="", "0",#REF! *#REF!/100)</f>
        <v>#REF!</v>
      </c>
    </row>
    <row r="808" spans="15:54" x14ac:dyDescent="0.35">
      <c r="P808" s="14">
        <f>'B. WasteTracking'!G834</f>
        <v>0</v>
      </c>
      <c r="Q808" s="67">
        <f>IF(ISNUMBER('B. WasteTracking'!I834), IF('B. WasteTracking'!$I$38=Calculations!$O$6,'B. WasteTracking'!I834,'B. WasteTracking'!I834*'B. WasteTracking'!$H834/100),0)</f>
        <v>0</v>
      </c>
      <c r="R808" s="67">
        <f>IF(ISNUMBER('B. WasteTracking'!J834), IF('B. WasteTracking'!$J$38=Calculations!$O$6,'B. WasteTracking'!J834,'B. WasteTracking'!J834*'B. WasteTracking'!$H834/100),0)</f>
        <v>0</v>
      </c>
      <c r="S808" s="67">
        <f>IF(ISNUMBER('B. WasteTracking'!K834), 'B. WasteTracking'!K834*'B. WasteTracking'!$H834/100,0)</f>
        <v>0</v>
      </c>
      <c r="T808" s="67">
        <f>IF(ISNUMBER('B. WasteTracking'!H834), 'B. WasteTracking'!H834,0)</f>
        <v>0</v>
      </c>
      <c r="W808" s="9"/>
      <c r="X808" s="9"/>
      <c r="AX808" s="4">
        <v>796</v>
      </c>
      <c r="AY808" s="4" t="e">
        <f>IF(#REF!="", "0",#REF! *#REF!/100)</f>
        <v>#REF!</v>
      </c>
      <c r="AZ808" s="4" t="e">
        <f>IF(#REF!="", "0",#REF! *#REF!/100)</f>
        <v>#REF!</v>
      </c>
      <c r="BA808" s="4" t="e">
        <f>IF(#REF!="", "0",#REF! *#REF!/100)</f>
        <v>#REF!</v>
      </c>
      <c r="BB808" s="4" t="e">
        <f>IF(#REF!="", "0",#REF! *#REF!/100)</f>
        <v>#REF!</v>
      </c>
    </row>
    <row r="809" spans="15:54" x14ac:dyDescent="0.35">
      <c r="P809" s="14">
        <f>'B. WasteTracking'!G835</f>
        <v>0</v>
      </c>
      <c r="Q809" s="67">
        <f>IF(ISNUMBER('B. WasteTracking'!I835), IF('B. WasteTracking'!$I$38=Calculations!$O$6,'B. WasteTracking'!I835,'B. WasteTracking'!I835*'B. WasteTracking'!$H835/100),0)</f>
        <v>0</v>
      </c>
      <c r="R809" s="67">
        <f>IF(ISNUMBER('B. WasteTracking'!J835), IF('B. WasteTracking'!$J$38=Calculations!$O$6,'B. WasteTracking'!J835,'B. WasteTracking'!J835*'B. WasteTracking'!$H835/100),0)</f>
        <v>0</v>
      </c>
      <c r="S809" s="67">
        <f>IF(ISNUMBER('B. WasteTracking'!K835), 'B. WasteTracking'!K835*'B. WasteTracking'!$H835/100,0)</f>
        <v>0</v>
      </c>
      <c r="T809" s="67">
        <f>IF(ISNUMBER('B. WasteTracking'!H835), 'B. WasteTracking'!H835,0)</f>
        <v>0</v>
      </c>
      <c r="W809" s="9"/>
      <c r="X809" s="9"/>
      <c r="AX809" s="4">
        <v>797</v>
      </c>
      <c r="AY809" s="4" t="e">
        <f>IF(#REF!="", "0",#REF! *#REF!/100)</f>
        <v>#REF!</v>
      </c>
      <c r="AZ809" s="4" t="e">
        <f>IF(#REF!="", "0",#REF! *#REF!/100)</f>
        <v>#REF!</v>
      </c>
      <c r="BA809" s="4" t="e">
        <f>IF(#REF!="", "0",#REF! *#REF!/100)</f>
        <v>#REF!</v>
      </c>
      <c r="BB809" s="4" t="e">
        <f>IF(#REF!="", "0",#REF! *#REF!/100)</f>
        <v>#REF!</v>
      </c>
    </row>
    <row r="810" spans="15:54" x14ac:dyDescent="0.35">
      <c r="P810" s="14">
        <f>'B. WasteTracking'!G836</f>
        <v>0</v>
      </c>
      <c r="Q810" s="67">
        <f>IF(ISNUMBER('B. WasteTracking'!I836), IF('B. WasteTracking'!$I$38=Calculations!$O$6,'B. WasteTracking'!I836,'B. WasteTracking'!I836*'B. WasteTracking'!$H836/100),0)</f>
        <v>0</v>
      </c>
      <c r="R810" s="67">
        <f>IF(ISNUMBER('B. WasteTracking'!J836), IF('B. WasteTracking'!$J$38=Calculations!$O$6,'B. WasteTracking'!J836,'B. WasteTracking'!J836*'B. WasteTracking'!$H836/100),0)</f>
        <v>0</v>
      </c>
      <c r="S810" s="67">
        <f>IF(ISNUMBER('B. WasteTracking'!K836), 'B. WasteTracking'!K836*'B. WasteTracking'!$H836/100,0)</f>
        <v>0</v>
      </c>
      <c r="T810" s="67">
        <f>IF(ISNUMBER('B. WasteTracking'!H836), 'B. WasteTracking'!H836,0)</f>
        <v>0</v>
      </c>
      <c r="W810" s="9"/>
      <c r="X810" s="9"/>
      <c r="AX810" s="4">
        <v>798</v>
      </c>
      <c r="AY810" s="4" t="e">
        <f>IF(#REF!="", "0",#REF! *#REF!/100)</f>
        <v>#REF!</v>
      </c>
      <c r="AZ810" s="4" t="e">
        <f>IF(#REF!="", "0",#REF! *#REF!/100)</f>
        <v>#REF!</v>
      </c>
      <c r="BA810" s="4" t="e">
        <f>IF(#REF!="", "0",#REF! *#REF!/100)</f>
        <v>#REF!</v>
      </c>
      <c r="BB810" s="4" t="e">
        <f>IF(#REF!="", "0",#REF! *#REF!/100)</f>
        <v>#REF!</v>
      </c>
    </row>
    <row r="811" spans="15:54" x14ac:dyDescent="0.35">
      <c r="P811" s="14">
        <f>'B. WasteTracking'!G837</f>
        <v>0</v>
      </c>
      <c r="Q811" s="67">
        <f>IF(ISNUMBER('B. WasteTracking'!I837), IF('B. WasteTracking'!$I$38=Calculations!$O$6,'B. WasteTracking'!I837,'B. WasteTracking'!I837*'B. WasteTracking'!$H837/100),0)</f>
        <v>0</v>
      </c>
      <c r="R811" s="67">
        <f>IF(ISNUMBER('B. WasteTracking'!J837), IF('B. WasteTracking'!$J$38=Calculations!$O$6,'B. WasteTracking'!J837,'B. WasteTracking'!J837*'B. WasteTracking'!$H837/100),0)</f>
        <v>0</v>
      </c>
      <c r="S811" s="67">
        <f>IF(ISNUMBER('B. WasteTracking'!K837), 'B. WasteTracking'!K837*'B. WasteTracking'!$H837/100,0)</f>
        <v>0</v>
      </c>
      <c r="T811" s="67">
        <f>IF(ISNUMBER('B. WasteTracking'!H837), 'B. WasteTracking'!H837,0)</f>
        <v>0</v>
      </c>
      <c r="W811" s="9"/>
      <c r="X811" s="9"/>
      <c r="AX811" s="4">
        <v>799</v>
      </c>
      <c r="AY811" s="4" t="e">
        <f>IF(#REF!="", "0",#REF! *#REF!/100)</f>
        <v>#REF!</v>
      </c>
      <c r="AZ811" s="4" t="e">
        <f>IF(#REF!="", "0",#REF! *#REF!/100)</f>
        <v>#REF!</v>
      </c>
      <c r="BA811" s="4" t="e">
        <f>IF(#REF!="", "0",#REF! *#REF!/100)</f>
        <v>#REF!</v>
      </c>
      <c r="BB811" s="4" t="e">
        <f>IF(#REF!="", "0",#REF! *#REF!/100)</f>
        <v>#REF!</v>
      </c>
    </row>
    <row r="812" spans="15:54" x14ac:dyDescent="0.35">
      <c r="P812" s="14">
        <f>'B. WasteTracking'!G838</f>
        <v>0</v>
      </c>
      <c r="Q812" s="67">
        <f>IF(ISNUMBER('B. WasteTracking'!I838), IF('B. WasteTracking'!$I$38=Calculations!$O$6,'B. WasteTracking'!I838,'B. WasteTracking'!I838*'B. WasteTracking'!$H838/100),0)</f>
        <v>0</v>
      </c>
      <c r="R812" s="67">
        <f>IF(ISNUMBER('B. WasteTracking'!J838), IF('B. WasteTracking'!$J$38=Calculations!$O$6,'B. WasteTracking'!J838,'B. WasteTracking'!J838*'B. WasteTracking'!$H838/100),0)</f>
        <v>0</v>
      </c>
      <c r="S812" s="67">
        <f>IF(ISNUMBER('B. WasteTracking'!K838), 'B. WasteTracking'!K838*'B. WasteTracking'!$H838/100,0)</f>
        <v>0</v>
      </c>
      <c r="T812" s="67">
        <f>IF(ISNUMBER('B. WasteTracking'!H838), 'B. WasteTracking'!H838,0)</f>
        <v>0</v>
      </c>
      <c r="W812" s="9"/>
      <c r="X812" s="9"/>
      <c r="AX812" s="4">
        <v>800</v>
      </c>
      <c r="AY812" s="4" t="e">
        <f>IF(#REF!="", "0",#REF! *#REF!/100)</f>
        <v>#REF!</v>
      </c>
      <c r="AZ812" s="4" t="e">
        <f>IF(#REF!="", "0",#REF! *#REF!/100)</f>
        <v>#REF!</v>
      </c>
      <c r="BA812" s="4" t="e">
        <f>IF(#REF!="", "0",#REF! *#REF!/100)</f>
        <v>#REF!</v>
      </c>
      <c r="BB812" s="4" t="e">
        <f>IF(#REF!="", "0",#REF! *#REF!/100)</f>
        <v>#REF!</v>
      </c>
    </row>
    <row r="813" spans="15:54" x14ac:dyDescent="0.35">
      <c r="P813" s="14">
        <f>'B. WasteTracking'!G839</f>
        <v>0</v>
      </c>
      <c r="Q813" s="67">
        <f>IF(ISNUMBER('B. WasteTracking'!I839), IF('B. WasteTracking'!$I$38=Calculations!$O$6,'B. WasteTracking'!I839,'B. WasteTracking'!I839*'B. WasteTracking'!$H839/100),0)</f>
        <v>0</v>
      </c>
      <c r="R813" s="67">
        <f>IF(ISNUMBER('B. WasteTracking'!J839), IF('B. WasteTracking'!$J$38=Calculations!$O$6,'B. WasteTracking'!J839,'B. WasteTracking'!J839*'B. WasteTracking'!$H839/100),0)</f>
        <v>0</v>
      </c>
      <c r="S813" s="67">
        <f>IF(ISNUMBER('B. WasteTracking'!K839), 'B. WasteTracking'!K839*'B. WasteTracking'!$H839/100,0)</f>
        <v>0</v>
      </c>
      <c r="T813" s="67">
        <f>IF(ISNUMBER('B. WasteTracking'!H839), 'B. WasteTracking'!H839,0)</f>
        <v>0</v>
      </c>
      <c r="W813" s="9"/>
      <c r="X813" s="9"/>
      <c r="AX813" s="4">
        <v>801</v>
      </c>
      <c r="AY813" s="4" t="e">
        <f>IF(#REF!="", "0",#REF! *#REF!/100)</f>
        <v>#REF!</v>
      </c>
      <c r="AZ813" s="4" t="e">
        <f>IF(#REF!="", "0",#REF! *#REF!/100)</f>
        <v>#REF!</v>
      </c>
      <c r="BA813" s="4" t="e">
        <f>IF(#REF!="", "0",#REF! *#REF!/100)</f>
        <v>#REF!</v>
      </c>
      <c r="BB813" s="4" t="e">
        <f>IF(#REF!="", "0",#REF! *#REF!/100)</f>
        <v>#REF!</v>
      </c>
    </row>
    <row r="814" spans="15:54" x14ac:dyDescent="0.35">
      <c r="P814" s="14">
        <f>'B. WasteTracking'!G840</f>
        <v>0</v>
      </c>
      <c r="Q814" s="67">
        <f>IF(ISNUMBER('B. WasteTracking'!I840), IF('B. WasteTracking'!$I$38=Calculations!$O$6,'B. WasteTracking'!I840,'B. WasteTracking'!I840*'B. WasteTracking'!$H840/100),0)</f>
        <v>0</v>
      </c>
      <c r="R814" s="67">
        <f>IF(ISNUMBER('B. WasteTracking'!J840), IF('B. WasteTracking'!$J$38=Calculations!$O$6,'B. WasteTracking'!J840,'B. WasteTracking'!J840*'B. WasteTracking'!$H840/100),0)</f>
        <v>0</v>
      </c>
      <c r="S814" s="67">
        <f>IF(ISNUMBER('B. WasteTracking'!K840), 'B. WasteTracking'!K840*'B. WasteTracking'!$H840/100,0)</f>
        <v>0</v>
      </c>
      <c r="T814" s="67">
        <f>IF(ISNUMBER('B. WasteTracking'!H840), 'B. WasteTracking'!H840,0)</f>
        <v>0</v>
      </c>
      <c r="W814" s="9"/>
      <c r="X814" s="9"/>
      <c r="AX814" s="4">
        <v>802</v>
      </c>
      <c r="AY814" s="4" t="e">
        <f>IF(#REF!="", "0",#REF! *#REF!/100)</f>
        <v>#REF!</v>
      </c>
      <c r="AZ814" s="4" t="e">
        <f>IF(#REF!="", "0",#REF! *#REF!/100)</f>
        <v>#REF!</v>
      </c>
      <c r="BA814" s="4" t="e">
        <f>IF(#REF!="", "0",#REF! *#REF!/100)</f>
        <v>#REF!</v>
      </c>
      <c r="BB814" s="4" t="e">
        <f>IF(#REF!="", "0",#REF! *#REF!/100)</f>
        <v>#REF!</v>
      </c>
    </row>
    <row r="815" spans="15:54" x14ac:dyDescent="0.35">
      <c r="P815" s="14">
        <f>'B. WasteTracking'!G841</f>
        <v>0</v>
      </c>
      <c r="Q815" s="67">
        <f>IF(ISNUMBER('B. WasteTracking'!I841), IF('B. WasteTracking'!$I$38=Calculations!$O$6,'B. WasteTracking'!I841,'B. WasteTracking'!I841*'B. WasteTracking'!$H841/100),0)</f>
        <v>0</v>
      </c>
      <c r="R815" s="67">
        <f>IF(ISNUMBER('B. WasteTracking'!J841), IF('B. WasteTracking'!$J$38=Calculations!$O$6,'B. WasteTracking'!J841,'B. WasteTracking'!J841*'B. WasteTracking'!$H841/100),0)</f>
        <v>0</v>
      </c>
      <c r="S815" s="67">
        <f>IF(ISNUMBER('B. WasteTracking'!K841), 'B. WasteTracking'!K841*'B. WasteTracking'!$H841/100,0)</f>
        <v>0</v>
      </c>
      <c r="T815" s="67">
        <f>IF(ISNUMBER('B. WasteTracking'!H841), 'B. WasteTracking'!H841,0)</f>
        <v>0</v>
      </c>
      <c r="W815" s="9"/>
      <c r="X815" s="9"/>
      <c r="AX815" s="4">
        <v>803</v>
      </c>
      <c r="AY815" s="4" t="e">
        <f>IF(#REF!="", "0",#REF! *#REF!/100)</f>
        <v>#REF!</v>
      </c>
      <c r="AZ815" s="4" t="e">
        <f>IF(#REF!="", "0",#REF! *#REF!/100)</f>
        <v>#REF!</v>
      </c>
      <c r="BA815" s="4" t="e">
        <f>IF(#REF!="", "0",#REF! *#REF!/100)</f>
        <v>#REF!</v>
      </c>
      <c r="BB815" s="4" t="e">
        <f>IF(#REF!="", "0",#REF! *#REF!/100)</f>
        <v>#REF!</v>
      </c>
    </row>
    <row r="816" spans="15:54" x14ac:dyDescent="0.35">
      <c r="P816" s="14">
        <f>'B. WasteTracking'!G842</f>
        <v>0</v>
      </c>
      <c r="Q816" s="67">
        <f>IF(ISNUMBER('B. WasteTracking'!I842), IF('B. WasteTracking'!$I$38=Calculations!$O$6,'B. WasteTracking'!I842,'B. WasteTracking'!I842*'B. WasteTracking'!$H842/100),0)</f>
        <v>0</v>
      </c>
      <c r="R816" s="67">
        <f>IF(ISNUMBER('B. WasteTracking'!J842), IF('B. WasteTracking'!$J$38=Calculations!$O$6,'B. WasteTracking'!J842,'B. WasteTracking'!J842*'B. WasteTracking'!$H842/100),0)</f>
        <v>0</v>
      </c>
      <c r="S816" s="67">
        <f>IF(ISNUMBER('B. WasteTracking'!K842), 'B. WasteTracking'!K842*'B. WasteTracking'!$H842/100,0)</f>
        <v>0</v>
      </c>
      <c r="T816" s="67">
        <f>IF(ISNUMBER('B. WasteTracking'!H842), 'B. WasteTracking'!H842,0)</f>
        <v>0</v>
      </c>
      <c r="W816" s="9"/>
      <c r="X816" s="9"/>
      <c r="AX816" s="4">
        <v>804</v>
      </c>
      <c r="AY816" s="4" t="e">
        <f>IF(#REF!="", "0",#REF! *#REF!/100)</f>
        <v>#REF!</v>
      </c>
      <c r="AZ816" s="4" t="e">
        <f>IF(#REF!="", "0",#REF! *#REF!/100)</f>
        <v>#REF!</v>
      </c>
      <c r="BA816" s="4" t="e">
        <f>IF(#REF!="", "0",#REF! *#REF!/100)</f>
        <v>#REF!</v>
      </c>
      <c r="BB816" s="4" t="e">
        <f>IF(#REF!="", "0",#REF! *#REF!/100)</f>
        <v>#REF!</v>
      </c>
    </row>
    <row r="817" spans="16:54" x14ac:dyDescent="0.35">
      <c r="P817" s="14">
        <f>'B. WasteTracking'!G843</f>
        <v>0</v>
      </c>
      <c r="Q817" s="67">
        <f>IF(ISNUMBER('B. WasteTracking'!I843), IF('B. WasteTracking'!$I$38=Calculations!$O$6,'B. WasteTracking'!I843,'B. WasteTracking'!I843*'B. WasteTracking'!$H843/100),0)</f>
        <v>0</v>
      </c>
      <c r="R817" s="67">
        <f>IF(ISNUMBER('B. WasteTracking'!J843), IF('B. WasteTracking'!$J$38=Calculations!$O$6,'B. WasteTracking'!J843,'B. WasteTracking'!J843*'B. WasteTracking'!$H843/100),0)</f>
        <v>0</v>
      </c>
      <c r="S817" s="67">
        <f>IF(ISNUMBER('B. WasteTracking'!K843), 'B. WasteTracking'!K843*'B. WasteTracking'!$H843/100,0)</f>
        <v>0</v>
      </c>
      <c r="T817" s="67">
        <f>IF(ISNUMBER('B. WasteTracking'!H843), 'B. WasteTracking'!H843,0)</f>
        <v>0</v>
      </c>
      <c r="W817" s="9"/>
      <c r="X817" s="9"/>
      <c r="AX817" s="4">
        <v>805</v>
      </c>
      <c r="AY817" s="4" t="e">
        <f>IF(#REF!="", "0",#REF! *#REF!/100)</f>
        <v>#REF!</v>
      </c>
      <c r="AZ817" s="4" t="e">
        <f>IF(#REF!="", "0",#REF! *#REF!/100)</f>
        <v>#REF!</v>
      </c>
      <c r="BA817" s="4" t="e">
        <f>IF(#REF!="", "0",#REF! *#REF!/100)</f>
        <v>#REF!</v>
      </c>
      <c r="BB817" s="4" t="e">
        <f>IF(#REF!="", "0",#REF! *#REF!/100)</f>
        <v>#REF!</v>
      </c>
    </row>
    <row r="818" spans="16:54" x14ac:dyDescent="0.35">
      <c r="P818" s="14">
        <f>'B. WasteTracking'!G844</f>
        <v>0</v>
      </c>
      <c r="Q818" s="67">
        <f>IF(ISNUMBER('B. WasteTracking'!I844), IF('B. WasteTracking'!$I$38=Calculations!$O$6,'B. WasteTracking'!I844,'B. WasteTracking'!I844*'B. WasteTracking'!$H844/100),0)</f>
        <v>0</v>
      </c>
      <c r="R818" s="67">
        <f>IF(ISNUMBER('B. WasteTracking'!J844), IF('B. WasteTracking'!$J$38=Calculations!$O$6,'B. WasteTracking'!J844,'B. WasteTracking'!J844*'B. WasteTracking'!$H844/100),0)</f>
        <v>0</v>
      </c>
      <c r="S818" s="67">
        <f>IF(ISNUMBER('B. WasteTracking'!K844), 'B. WasteTracking'!K844*'B. WasteTracking'!$H844/100,0)</f>
        <v>0</v>
      </c>
      <c r="T818" s="67">
        <f>IF(ISNUMBER('B. WasteTracking'!H844), 'B. WasteTracking'!H844,0)</f>
        <v>0</v>
      </c>
      <c r="W818" s="9"/>
      <c r="X818" s="9"/>
      <c r="AX818" s="4">
        <v>806</v>
      </c>
      <c r="AY818" s="4" t="e">
        <f>IF(#REF!="", "0",#REF! *#REF!/100)</f>
        <v>#REF!</v>
      </c>
      <c r="AZ818" s="4" t="e">
        <f>IF(#REF!="", "0",#REF! *#REF!/100)</f>
        <v>#REF!</v>
      </c>
      <c r="BA818" s="4" t="e">
        <f>IF(#REF!="", "0",#REF! *#REF!/100)</f>
        <v>#REF!</v>
      </c>
      <c r="BB818" s="4" t="e">
        <f>IF(#REF!="", "0",#REF! *#REF!/100)</f>
        <v>#REF!</v>
      </c>
    </row>
    <row r="819" spans="16:54" x14ac:dyDescent="0.35">
      <c r="P819" s="14">
        <f>'B. WasteTracking'!G845</f>
        <v>0</v>
      </c>
      <c r="Q819" s="67">
        <f>IF(ISNUMBER('B. WasteTracking'!I845), IF('B. WasteTracking'!$I$38=Calculations!$O$6,'B. WasteTracking'!I845,'B. WasteTracking'!I845*'B. WasteTracking'!$H845/100),0)</f>
        <v>0</v>
      </c>
      <c r="R819" s="67">
        <f>IF(ISNUMBER('B. WasteTracking'!J845), IF('B. WasteTracking'!$J$38=Calculations!$O$6,'B. WasteTracking'!J845,'B. WasteTracking'!J845*'B. WasteTracking'!$H845/100),0)</f>
        <v>0</v>
      </c>
      <c r="S819" s="67">
        <f>IF(ISNUMBER('B. WasteTracking'!K845), 'B. WasteTracking'!K845*'B. WasteTracking'!$H845/100,0)</f>
        <v>0</v>
      </c>
      <c r="T819" s="67">
        <f>IF(ISNUMBER('B. WasteTracking'!H845), 'B. WasteTracking'!H845,0)</f>
        <v>0</v>
      </c>
      <c r="W819" s="9"/>
      <c r="X819" s="9"/>
      <c r="AX819" s="4">
        <v>807</v>
      </c>
      <c r="AY819" s="4" t="e">
        <f>IF(#REF!="", "0",#REF! *#REF!/100)</f>
        <v>#REF!</v>
      </c>
      <c r="AZ819" s="4" t="e">
        <f>IF(#REF!="", "0",#REF! *#REF!/100)</f>
        <v>#REF!</v>
      </c>
      <c r="BA819" s="4" t="e">
        <f>IF(#REF!="", "0",#REF! *#REF!/100)</f>
        <v>#REF!</v>
      </c>
      <c r="BB819" s="4" t="e">
        <f>IF(#REF!="", "0",#REF! *#REF!/100)</f>
        <v>#REF!</v>
      </c>
    </row>
    <row r="820" spans="16:54" x14ac:dyDescent="0.35">
      <c r="P820" s="14">
        <f>'B. WasteTracking'!G846</f>
        <v>0</v>
      </c>
      <c r="Q820" s="67">
        <f>IF(ISNUMBER('B. WasteTracking'!I846), IF('B. WasteTracking'!$I$38=Calculations!$O$6,'B. WasteTracking'!I846,'B. WasteTracking'!I846*'B. WasteTracking'!$H846/100),0)</f>
        <v>0</v>
      </c>
      <c r="R820" s="67">
        <f>IF(ISNUMBER('B. WasteTracking'!J846), IF('B. WasteTracking'!$J$38=Calculations!$O$6,'B. WasteTracking'!J846,'B. WasteTracking'!J846*'B. WasteTracking'!$H846/100),0)</f>
        <v>0</v>
      </c>
      <c r="S820" s="67">
        <f>IF(ISNUMBER('B. WasteTracking'!K846), 'B. WasteTracking'!K846*'B. WasteTracking'!$H846/100,0)</f>
        <v>0</v>
      </c>
      <c r="T820" s="67">
        <f>IF(ISNUMBER('B. WasteTracking'!H846), 'B. WasteTracking'!H846,0)</f>
        <v>0</v>
      </c>
      <c r="W820" s="9"/>
      <c r="X820" s="9"/>
      <c r="AX820" s="4">
        <v>808</v>
      </c>
      <c r="AY820" s="4" t="e">
        <f>IF(#REF!="", "0",#REF! *#REF!/100)</f>
        <v>#REF!</v>
      </c>
      <c r="AZ820" s="4" t="e">
        <f>IF(#REF!="", "0",#REF! *#REF!/100)</f>
        <v>#REF!</v>
      </c>
      <c r="BA820" s="4" t="e">
        <f>IF(#REF!="", "0",#REF! *#REF!/100)</f>
        <v>#REF!</v>
      </c>
      <c r="BB820" s="4" t="e">
        <f>IF(#REF!="", "0",#REF! *#REF!/100)</f>
        <v>#REF!</v>
      </c>
    </row>
    <row r="821" spans="16:54" x14ac:dyDescent="0.35">
      <c r="P821" s="14">
        <f>'B. WasteTracking'!G847</f>
        <v>0</v>
      </c>
      <c r="Q821" s="67">
        <f>IF(ISNUMBER('B. WasteTracking'!I847), IF('B. WasteTracking'!$I$38=Calculations!$O$6,'B. WasteTracking'!I847,'B. WasteTracking'!I847*'B. WasteTracking'!$H847/100),0)</f>
        <v>0</v>
      </c>
      <c r="R821" s="67">
        <f>IF(ISNUMBER('B. WasteTracking'!J847), IF('B. WasteTracking'!$J$38=Calculations!$O$6,'B. WasteTracking'!J847,'B. WasteTracking'!J847*'B. WasteTracking'!$H847/100),0)</f>
        <v>0</v>
      </c>
      <c r="S821" s="67">
        <f>IF(ISNUMBER('B. WasteTracking'!K847), 'B. WasteTracking'!K847*'B. WasteTracking'!$H847/100,0)</f>
        <v>0</v>
      </c>
      <c r="T821" s="67">
        <f>IF(ISNUMBER('B. WasteTracking'!H847), 'B. WasteTracking'!H847,0)</f>
        <v>0</v>
      </c>
      <c r="W821" s="9"/>
      <c r="X821" s="9"/>
      <c r="AX821" s="4">
        <v>809</v>
      </c>
      <c r="AY821" s="4" t="e">
        <f>IF(#REF!="", "0",#REF! *#REF!/100)</f>
        <v>#REF!</v>
      </c>
      <c r="AZ821" s="4" t="e">
        <f>IF(#REF!="", "0",#REF! *#REF!/100)</f>
        <v>#REF!</v>
      </c>
      <c r="BA821" s="4" t="e">
        <f>IF(#REF!="", "0",#REF! *#REF!/100)</f>
        <v>#REF!</v>
      </c>
      <c r="BB821" s="4" t="e">
        <f>IF(#REF!="", "0",#REF! *#REF!/100)</f>
        <v>#REF!</v>
      </c>
    </row>
    <row r="822" spans="16:54" x14ac:dyDescent="0.35">
      <c r="P822" s="14">
        <f>'B. WasteTracking'!G848</f>
        <v>0</v>
      </c>
      <c r="Q822" s="67">
        <f>IF(ISNUMBER('B. WasteTracking'!I848), IF('B. WasteTracking'!$I$38=Calculations!$O$6,'B. WasteTracking'!I848,'B. WasteTracking'!I848*'B. WasteTracking'!$H848/100),0)</f>
        <v>0</v>
      </c>
      <c r="R822" s="67">
        <f>IF(ISNUMBER('B. WasteTracking'!J848), IF('B. WasteTracking'!$J$38=Calculations!$O$6,'B. WasteTracking'!J848,'B. WasteTracking'!J848*'B. WasteTracking'!$H848/100),0)</f>
        <v>0</v>
      </c>
      <c r="S822" s="67">
        <f>IF(ISNUMBER('B. WasteTracking'!K848), 'B. WasteTracking'!K848*'B. WasteTracking'!$H848/100,0)</f>
        <v>0</v>
      </c>
      <c r="T822" s="67">
        <f>IF(ISNUMBER('B. WasteTracking'!H848), 'B. WasteTracking'!H848,0)</f>
        <v>0</v>
      </c>
      <c r="W822" s="9"/>
      <c r="X822" s="9"/>
      <c r="AX822" s="4">
        <v>810</v>
      </c>
      <c r="AY822" s="4" t="e">
        <f>IF(#REF!="", "0",#REF! *#REF!/100)</f>
        <v>#REF!</v>
      </c>
      <c r="AZ822" s="4" t="e">
        <f>IF(#REF!="", "0",#REF! *#REF!/100)</f>
        <v>#REF!</v>
      </c>
      <c r="BA822" s="4" t="e">
        <f>IF(#REF!="", "0",#REF! *#REF!/100)</f>
        <v>#REF!</v>
      </c>
      <c r="BB822" s="4" t="e">
        <f>IF(#REF!="", "0",#REF! *#REF!/100)</f>
        <v>#REF!</v>
      </c>
    </row>
    <row r="823" spans="16:54" x14ac:dyDescent="0.35">
      <c r="P823" s="14">
        <f>'B. WasteTracking'!G849</f>
        <v>0</v>
      </c>
      <c r="Q823" s="67">
        <f>IF(ISNUMBER('B. WasteTracking'!I849), IF('B. WasteTracking'!$I$38=Calculations!$O$6,'B. WasteTracking'!I849,'B. WasteTracking'!I849*'B. WasteTracking'!$H849/100),0)</f>
        <v>0</v>
      </c>
      <c r="R823" s="67">
        <f>IF(ISNUMBER('B. WasteTracking'!J849), IF('B. WasteTracking'!$J$38=Calculations!$O$6,'B. WasteTracking'!J849,'B. WasteTracking'!J849*'B. WasteTracking'!$H849/100),0)</f>
        <v>0</v>
      </c>
      <c r="S823" s="67">
        <f>IF(ISNUMBER('B. WasteTracking'!K849), 'B. WasteTracking'!K849*'B. WasteTracking'!$H849/100,0)</f>
        <v>0</v>
      </c>
      <c r="T823" s="67">
        <f>IF(ISNUMBER('B. WasteTracking'!H849), 'B. WasteTracking'!H849,0)</f>
        <v>0</v>
      </c>
      <c r="W823" s="9"/>
      <c r="X823" s="9"/>
      <c r="AX823" s="4">
        <v>811</v>
      </c>
      <c r="AY823" s="4" t="e">
        <f>IF(#REF!="", "0",#REF! *#REF!/100)</f>
        <v>#REF!</v>
      </c>
      <c r="AZ823" s="4" t="e">
        <f>IF(#REF!="", "0",#REF! *#REF!/100)</f>
        <v>#REF!</v>
      </c>
      <c r="BA823" s="4" t="e">
        <f>IF(#REF!="", "0",#REF! *#REF!/100)</f>
        <v>#REF!</v>
      </c>
      <c r="BB823" s="4" t="e">
        <f>IF(#REF!="", "0",#REF! *#REF!/100)</f>
        <v>#REF!</v>
      </c>
    </row>
    <row r="824" spans="16:54" x14ac:dyDescent="0.35">
      <c r="P824" s="14">
        <f>'B. WasteTracking'!G850</f>
        <v>0</v>
      </c>
      <c r="Q824" s="67">
        <f>IF(ISNUMBER('B. WasteTracking'!I850), IF('B. WasteTracking'!$I$38=Calculations!$O$6,'B. WasteTracking'!I850,'B. WasteTracking'!I850*'B. WasteTracking'!$H850/100),0)</f>
        <v>0</v>
      </c>
      <c r="R824" s="67">
        <f>IF(ISNUMBER('B. WasteTracking'!J850), IF('B. WasteTracking'!$J$38=Calculations!$O$6,'B. WasteTracking'!J850,'B. WasteTracking'!J850*'B. WasteTracking'!$H850/100),0)</f>
        <v>0</v>
      </c>
      <c r="S824" s="67">
        <f>IF(ISNUMBER('B. WasteTracking'!K850), 'B. WasteTracking'!K850*'B. WasteTracking'!$H850/100,0)</f>
        <v>0</v>
      </c>
      <c r="T824" s="67">
        <f>IF(ISNUMBER('B. WasteTracking'!H850), 'B. WasteTracking'!H850,0)</f>
        <v>0</v>
      </c>
      <c r="W824" s="9"/>
      <c r="X824" s="9"/>
      <c r="AX824" s="4">
        <v>812</v>
      </c>
      <c r="AY824" s="4" t="e">
        <f>IF(#REF!="", "0",#REF! *#REF!/100)</f>
        <v>#REF!</v>
      </c>
      <c r="AZ824" s="4" t="e">
        <f>IF(#REF!="", "0",#REF! *#REF!/100)</f>
        <v>#REF!</v>
      </c>
      <c r="BA824" s="4" t="e">
        <f>IF(#REF!="", "0",#REF! *#REF!/100)</f>
        <v>#REF!</v>
      </c>
      <c r="BB824" s="4" t="e">
        <f>IF(#REF!="", "0",#REF! *#REF!/100)</f>
        <v>#REF!</v>
      </c>
    </row>
    <row r="825" spans="16:54" x14ac:dyDescent="0.35">
      <c r="P825" s="14">
        <f>'B. WasteTracking'!G851</f>
        <v>0</v>
      </c>
      <c r="Q825" s="67">
        <f>IF(ISNUMBER('B. WasteTracking'!I851), IF('B. WasteTracking'!$I$38=Calculations!$O$6,'B. WasteTracking'!I851,'B. WasteTracking'!I851*'B. WasteTracking'!$H851/100),0)</f>
        <v>0</v>
      </c>
      <c r="R825" s="67">
        <f>IF(ISNUMBER('B. WasteTracking'!J851), IF('B. WasteTracking'!$J$38=Calculations!$O$6,'B. WasteTracking'!J851,'B. WasteTracking'!J851*'B. WasteTracking'!$H851/100),0)</f>
        <v>0</v>
      </c>
      <c r="S825" s="67">
        <f>IF(ISNUMBER('B. WasteTracking'!K851), 'B. WasteTracking'!K851*'B. WasteTracking'!$H851/100,0)</f>
        <v>0</v>
      </c>
      <c r="T825" s="67">
        <f>IF(ISNUMBER('B. WasteTracking'!H851), 'B. WasteTracking'!H851,0)</f>
        <v>0</v>
      </c>
      <c r="W825" s="9"/>
      <c r="X825" s="9"/>
      <c r="AX825" s="4">
        <v>813</v>
      </c>
      <c r="AY825" s="4" t="e">
        <f>IF(#REF!="", "0",#REF! *#REF!/100)</f>
        <v>#REF!</v>
      </c>
      <c r="AZ825" s="4" t="e">
        <f>IF(#REF!="", "0",#REF! *#REF!/100)</f>
        <v>#REF!</v>
      </c>
      <c r="BA825" s="4" t="e">
        <f>IF(#REF!="", "0",#REF! *#REF!/100)</f>
        <v>#REF!</v>
      </c>
      <c r="BB825" s="4" t="e">
        <f>IF(#REF!="", "0",#REF! *#REF!/100)</f>
        <v>#REF!</v>
      </c>
    </row>
    <row r="826" spans="16:54" x14ac:dyDescent="0.35">
      <c r="P826" s="14">
        <f>'B. WasteTracking'!G852</f>
        <v>0</v>
      </c>
      <c r="Q826" s="67">
        <f>IF(ISNUMBER('B. WasteTracking'!I852), IF('B. WasteTracking'!$I$38=Calculations!$O$6,'B. WasteTracking'!I852,'B. WasteTracking'!I852*'B. WasteTracking'!$H852/100),0)</f>
        <v>0</v>
      </c>
      <c r="R826" s="67">
        <f>IF(ISNUMBER('B. WasteTracking'!J852), IF('B. WasteTracking'!$J$38=Calculations!$O$6,'B. WasteTracking'!J852,'B. WasteTracking'!J852*'B. WasteTracking'!$H852/100),0)</f>
        <v>0</v>
      </c>
      <c r="S826" s="67">
        <f>IF(ISNUMBER('B. WasteTracking'!K852), 'B. WasteTracking'!K852*'B. WasteTracking'!$H852/100,0)</f>
        <v>0</v>
      </c>
      <c r="T826" s="67">
        <f>IF(ISNUMBER('B. WasteTracking'!H852), 'B. WasteTracking'!H852,0)</f>
        <v>0</v>
      </c>
      <c r="W826" s="9"/>
      <c r="X826" s="9"/>
      <c r="AX826" s="4">
        <v>814</v>
      </c>
      <c r="AY826" s="4" t="e">
        <f>IF(#REF!="", "0",#REF! *#REF!/100)</f>
        <v>#REF!</v>
      </c>
      <c r="AZ826" s="4" t="e">
        <f>IF(#REF!="", "0",#REF! *#REF!/100)</f>
        <v>#REF!</v>
      </c>
      <c r="BA826" s="4" t="e">
        <f>IF(#REF!="", "0",#REF! *#REF!/100)</f>
        <v>#REF!</v>
      </c>
      <c r="BB826" s="4" t="e">
        <f>IF(#REF!="", "0",#REF! *#REF!/100)</f>
        <v>#REF!</v>
      </c>
    </row>
    <row r="827" spans="16:54" x14ac:dyDescent="0.35">
      <c r="P827" s="14">
        <f>'B. WasteTracking'!G853</f>
        <v>0</v>
      </c>
      <c r="Q827" s="67">
        <f>IF(ISNUMBER('B. WasteTracking'!I853), IF('B. WasteTracking'!$I$38=Calculations!$O$6,'B. WasteTracking'!I853,'B. WasteTracking'!I853*'B. WasteTracking'!$H853/100),0)</f>
        <v>0</v>
      </c>
      <c r="R827" s="67">
        <f>IF(ISNUMBER('B. WasteTracking'!J853), IF('B. WasteTracking'!$J$38=Calculations!$O$6,'B. WasteTracking'!J853,'B. WasteTracking'!J853*'B. WasteTracking'!$H853/100),0)</f>
        <v>0</v>
      </c>
      <c r="S827" s="67">
        <f>IF(ISNUMBER('B. WasteTracking'!K853), 'B. WasteTracking'!K853*'B. WasteTracking'!$H853/100,0)</f>
        <v>0</v>
      </c>
      <c r="T827" s="67">
        <f>IF(ISNUMBER('B. WasteTracking'!H853), 'B. WasteTracking'!H853,0)</f>
        <v>0</v>
      </c>
      <c r="W827" s="9"/>
      <c r="X827" s="9"/>
      <c r="AX827" s="4">
        <v>815</v>
      </c>
      <c r="AY827" s="4" t="e">
        <f>IF(#REF!="", "0",#REF! *#REF!/100)</f>
        <v>#REF!</v>
      </c>
      <c r="AZ827" s="4" t="e">
        <f>IF(#REF!="", "0",#REF! *#REF!/100)</f>
        <v>#REF!</v>
      </c>
      <c r="BA827" s="4" t="e">
        <f>IF(#REF!="", "0",#REF! *#REF!/100)</f>
        <v>#REF!</v>
      </c>
      <c r="BB827" s="4" t="e">
        <f>IF(#REF!="", "0",#REF! *#REF!/100)</f>
        <v>#REF!</v>
      </c>
    </row>
    <row r="828" spans="16:54" x14ac:dyDescent="0.35">
      <c r="P828" s="14">
        <f>'B. WasteTracking'!G854</f>
        <v>0</v>
      </c>
      <c r="Q828" s="67">
        <f>IF(ISNUMBER('B. WasteTracking'!I854), IF('B. WasteTracking'!$I$38=Calculations!$O$6,'B. WasteTracking'!I854,'B. WasteTracking'!I854*'B. WasteTracking'!$H854/100),0)</f>
        <v>0</v>
      </c>
      <c r="R828" s="67">
        <f>IF(ISNUMBER('B. WasteTracking'!J854), IF('B. WasteTracking'!$J$38=Calculations!$O$6,'B. WasteTracking'!J854,'B. WasteTracking'!J854*'B. WasteTracking'!$H854/100),0)</f>
        <v>0</v>
      </c>
      <c r="S828" s="67">
        <f>IF(ISNUMBER('B. WasteTracking'!K854), 'B. WasteTracking'!K854*'B. WasteTracking'!$H854/100,0)</f>
        <v>0</v>
      </c>
      <c r="T828" s="67">
        <f>IF(ISNUMBER('B. WasteTracking'!H854), 'B. WasteTracking'!H854,0)</f>
        <v>0</v>
      </c>
      <c r="W828" s="9"/>
      <c r="X828" s="9"/>
      <c r="AX828" s="4">
        <v>816</v>
      </c>
      <c r="AY828" s="4" t="e">
        <f>IF(#REF!="", "0",#REF! *#REF!/100)</f>
        <v>#REF!</v>
      </c>
      <c r="AZ828" s="4" t="e">
        <f>IF(#REF!="", "0",#REF! *#REF!/100)</f>
        <v>#REF!</v>
      </c>
      <c r="BA828" s="4" t="e">
        <f>IF(#REF!="", "0",#REF! *#REF!/100)</f>
        <v>#REF!</v>
      </c>
      <c r="BB828" s="4" t="e">
        <f>IF(#REF!="", "0",#REF! *#REF!/100)</f>
        <v>#REF!</v>
      </c>
    </row>
    <row r="829" spans="16:54" x14ac:dyDescent="0.35">
      <c r="P829" s="14">
        <f>'B. WasteTracking'!G855</f>
        <v>0</v>
      </c>
      <c r="Q829" s="67">
        <f>IF(ISNUMBER('B. WasteTracking'!I855), IF('B. WasteTracking'!$I$38=Calculations!$O$6,'B. WasteTracking'!I855,'B. WasteTracking'!I855*'B. WasteTracking'!$H855/100),0)</f>
        <v>0</v>
      </c>
      <c r="R829" s="67">
        <f>IF(ISNUMBER('B. WasteTracking'!J855), IF('B. WasteTracking'!$J$38=Calculations!$O$6,'B. WasteTracking'!J855,'B. WasteTracking'!J855*'B. WasteTracking'!$H855/100),0)</f>
        <v>0</v>
      </c>
      <c r="S829" s="67">
        <f>IF(ISNUMBER('B. WasteTracking'!K855), 'B. WasteTracking'!K855*'B. WasteTracking'!$H855/100,0)</f>
        <v>0</v>
      </c>
      <c r="T829" s="67">
        <f>IF(ISNUMBER('B. WasteTracking'!H855), 'B. WasteTracking'!H855,0)</f>
        <v>0</v>
      </c>
      <c r="W829" s="9"/>
      <c r="X829" s="9"/>
      <c r="AX829" s="4">
        <v>817</v>
      </c>
      <c r="AY829" s="4" t="e">
        <f>IF(#REF!="", "0",#REF! *#REF!/100)</f>
        <v>#REF!</v>
      </c>
      <c r="AZ829" s="4" t="e">
        <f>IF(#REF!="", "0",#REF! *#REF!/100)</f>
        <v>#REF!</v>
      </c>
      <c r="BA829" s="4" t="e">
        <f>IF(#REF!="", "0",#REF! *#REF!/100)</f>
        <v>#REF!</v>
      </c>
      <c r="BB829" s="4" t="e">
        <f>IF(#REF!="", "0",#REF! *#REF!/100)</f>
        <v>#REF!</v>
      </c>
    </row>
    <row r="830" spans="16:54" x14ac:dyDescent="0.35">
      <c r="P830" s="14">
        <f>'B. WasteTracking'!G856</f>
        <v>0</v>
      </c>
      <c r="Q830" s="67">
        <f>IF(ISNUMBER('B. WasteTracking'!I856), IF('B. WasteTracking'!$I$38=Calculations!$O$6,'B. WasteTracking'!I856,'B. WasteTracking'!I856*'B. WasteTracking'!$H856/100),0)</f>
        <v>0</v>
      </c>
      <c r="R830" s="67">
        <f>IF(ISNUMBER('B. WasteTracking'!J856), IF('B. WasteTracking'!$J$38=Calculations!$O$6,'B. WasteTracking'!J856,'B. WasteTracking'!J856*'B. WasteTracking'!$H856/100),0)</f>
        <v>0</v>
      </c>
      <c r="S830" s="67">
        <f>IF(ISNUMBER('B. WasteTracking'!K856), 'B. WasteTracking'!K856*'B. WasteTracking'!$H856/100,0)</f>
        <v>0</v>
      </c>
      <c r="T830" s="67">
        <f>IF(ISNUMBER('B. WasteTracking'!H856), 'B. WasteTracking'!H856,0)</f>
        <v>0</v>
      </c>
      <c r="W830" s="9"/>
      <c r="X830" s="9"/>
      <c r="AX830" s="4">
        <v>818</v>
      </c>
      <c r="AY830" s="4" t="e">
        <f>IF(#REF!="", "0",#REF! *#REF!/100)</f>
        <v>#REF!</v>
      </c>
      <c r="AZ830" s="4" t="e">
        <f>IF(#REF!="", "0",#REF! *#REF!/100)</f>
        <v>#REF!</v>
      </c>
      <c r="BA830" s="4" t="e">
        <f>IF(#REF!="", "0",#REF! *#REF!/100)</f>
        <v>#REF!</v>
      </c>
      <c r="BB830" s="4" t="e">
        <f>IF(#REF!="", "0",#REF! *#REF!/100)</f>
        <v>#REF!</v>
      </c>
    </row>
    <row r="831" spans="16:54" x14ac:dyDescent="0.35">
      <c r="P831" s="14">
        <f>'B. WasteTracking'!G857</f>
        <v>0</v>
      </c>
      <c r="Q831" s="67">
        <f>IF(ISNUMBER('B. WasteTracking'!I857), IF('B. WasteTracking'!$I$38=Calculations!$O$6,'B. WasteTracking'!I857,'B. WasteTracking'!I857*'B. WasteTracking'!$H857/100),0)</f>
        <v>0</v>
      </c>
      <c r="R831" s="67">
        <f>IF(ISNUMBER('B. WasteTracking'!J857), IF('B. WasteTracking'!$J$38=Calculations!$O$6,'B. WasteTracking'!J857,'B. WasteTracking'!J857*'B. WasteTracking'!$H857/100),0)</f>
        <v>0</v>
      </c>
      <c r="S831" s="67">
        <f>IF(ISNUMBER('B. WasteTracking'!K857), 'B. WasteTracking'!K857*'B. WasteTracking'!$H857/100,0)</f>
        <v>0</v>
      </c>
      <c r="T831" s="67">
        <f>IF(ISNUMBER('B. WasteTracking'!H857), 'B. WasteTracking'!H857,0)</f>
        <v>0</v>
      </c>
      <c r="W831" s="9"/>
      <c r="X831" s="9"/>
      <c r="AX831" s="4">
        <v>819</v>
      </c>
      <c r="AY831" s="4" t="e">
        <f>IF(#REF!="", "0",#REF! *#REF!/100)</f>
        <v>#REF!</v>
      </c>
      <c r="AZ831" s="4" t="e">
        <f>IF(#REF!="", "0",#REF! *#REF!/100)</f>
        <v>#REF!</v>
      </c>
      <c r="BA831" s="4" t="e">
        <f>IF(#REF!="", "0",#REF! *#REF!/100)</f>
        <v>#REF!</v>
      </c>
      <c r="BB831" s="4" t="e">
        <f>IF(#REF!="", "0",#REF! *#REF!/100)</f>
        <v>#REF!</v>
      </c>
    </row>
    <row r="832" spans="16:54" x14ac:dyDescent="0.35">
      <c r="P832" s="14">
        <f>'B. WasteTracking'!G858</f>
        <v>0</v>
      </c>
      <c r="Q832" s="67">
        <f>IF(ISNUMBER('B. WasteTracking'!I858), IF('B. WasteTracking'!$I$38=Calculations!$O$6,'B. WasteTracking'!I858,'B. WasteTracking'!I858*'B. WasteTracking'!$H858/100),0)</f>
        <v>0</v>
      </c>
      <c r="R832" s="67">
        <f>IF(ISNUMBER('B. WasteTracking'!J858), IF('B. WasteTracking'!$J$38=Calculations!$O$6,'B. WasteTracking'!J858,'B. WasteTracking'!J858*'B. WasteTracking'!$H858/100),0)</f>
        <v>0</v>
      </c>
      <c r="S832" s="67">
        <f>IF(ISNUMBER('B. WasteTracking'!K858), 'B. WasteTracking'!K858*'B. WasteTracking'!$H858/100,0)</f>
        <v>0</v>
      </c>
      <c r="T832" s="67">
        <f>IF(ISNUMBER('B. WasteTracking'!H858), 'B. WasteTracking'!H858,0)</f>
        <v>0</v>
      </c>
      <c r="W832" s="9"/>
      <c r="X832" s="9"/>
      <c r="AX832" s="4">
        <v>820</v>
      </c>
      <c r="AY832" s="4" t="e">
        <f>IF(#REF!="", "0",#REF! *#REF!/100)</f>
        <v>#REF!</v>
      </c>
      <c r="AZ832" s="4" t="e">
        <f>IF(#REF!="", "0",#REF! *#REF!/100)</f>
        <v>#REF!</v>
      </c>
      <c r="BA832" s="4" t="e">
        <f>IF(#REF!="", "0",#REF! *#REF!/100)</f>
        <v>#REF!</v>
      </c>
      <c r="BB832" s="4" t="e">
        <f>IF(#REF!="", "0",#REF! *#REF!/100)</f>
        <v>#REF!</v>
      </c>
    </row>
    <row r="833" spans="16:54" x14ac:dyDescent="0.35">
      <c r="P833" s="14">
        <f>'B. WasteTracking'!G859</f>
        <v>0</v>
      </c>
      <c r="Q833" s="67">
        <f>IF(ISNUMBER('B. WasteTracking'!I859), IF('B. WasteTracking'!$I$38=Calculations!$O$6,'B. WasteTracking'!I859,'B. WasteTracking'!I859*'B. WasteTracking'!$H859/100),0)</f>
        <v>0</v>
      </c>
      <c r="R833" s="67">
        <f>IF(ISNUMBER('B. WasteTracking'!J859), IF('B. WasteTracking'!$J$38=Calculations!$O$6,'B. WasteTracking'!J859,'B. WasteTracking'!J859*'B. WasteTracking'!$H859/100),0)</f>
        <v>0</v>
      </c>
      <c r="S833" s="67">
        <f>IF(ISNUMBER('B. WasteTracking'!K859), 'B. WasteTracking'!K859*'B. WasteTracking'!$H859/100,0)</f>
        <v>0</v>
      </c>
      <c r="T833" s="67">
        <f>IF(ISNUMBER('B. WasteTracking'!H859), 'B. WasteTracking'!H859,0)</f>
        <v>0</v>
      </c>
      <c r="W833" s="9"/>
      <c r="X833" s="9"/>
      <c r="AX833" s="4">
        <v>821</v>
      </c>
      <c r="AY833" s="4" t="e">
        <f>IF(#REF!="", "0",#REF! *#REF!/100)</f>
        <v>#REF!</v>
      </c>
      <c r="AZ833" s="4" t="e">
        <f>IF(#REF!="", "0",#REF! *#REF!/100)</f>
        <v>#REF!</v>
      </c>
      <c r="BA833" s="4" t="e">
        <f>IF(#REF!="", "0",#REF! *#REF!/100)</f>
        <v>#REF!</v>
      </c>
      <c r="BB833" s="4" t="e">
        <f>IF(#REF!="", "0",#REF! *#REF!/100)</f>
        <v>#REF!</v>
      </c>
    </row>
    <row r="834" spans="16:54" x14ac:dyDescent="0.35">
      <c r="P834" s="14">
        <f>'B. WasteTracking'!G860</f>
        <v>0</v>
      </c>
      <c r="Q834" s="67">
        <f>IF(ISNUMBER('B. WasteTracking'!I860), IF('B. WasteTracking'!$I$38=Calculations!$O$6,'B. WasteTracking'!I860,'B. WasteTracking'!I860*'B. WasteTracking'!$H860/100),0)</f>
        <v>0</v>
      </c>
      <c r="R834" s="67">
        <f>IF(ISNUMBER('B. WasteTracking'!J860), IF('B. WasteTracking'!$J$38=Calculations!$O$6,'B. WasteTracking'!J860,'B. WasteTracking'!J860*'B. WasteTracking'!$H860/100),0)</f>
        <v>0</v>
      </c>
      <c r="S834" s="67">
        <f>IF(ISNUMBER('B. WasteTracking'!K860), 'B. WasteTracking'!K860*'B. WasteTracking'!$H860/100,0)</f>
        <v>0</v>
      </c>
      <c r="T834" s="67">
        <f>IF(ISNUMBER('B. WasteTracking'!H860), 'B. WasteTracking'!H860,0)</f>
        <v>0</v>
      </c>
      <c r="W834" s="9"/>
      <c r="X834" s="9"/>
      <c r="AX834" s="4">
        <v>822</v>
      </c>
      <c r="AY834" s="4" t="e">
        <f>IF(#REF!="", "0",#REF! *#REF!/100)</f>
        <v>#REF!</v>
      </c>
      <c r="AZ834" s="4" t="e">
        <f>IF(#REF!="", "0",#REF! *#REF!/100)</f>
        <v>#REF!</v>
      </c>
      <c r="BA834" s="4" t="e">
        <f>IF(#REF!="", "0",#REF! *#REF!/100)</f>
        <v>#REF!</v>
      </c>
      <c r="BB834" s="4" t="e">
        <f>IF(#REF!="", "0",#REF! *#REF!/100)</f>
        <v>#REF!</v>
      </c>
    </row>
    <row r="835" spans="16:54" x14ac:dyDescent="0.35">
      <c r="P835" s="14">
        <f>'B. WasteTracking'!G861</f>
        <v>0</v>
      </c>
      <c r="Q835" s="67">
        <f>IF(ISNUMBER('B. WasteTracking'!I861), IF('B. WasteTracking'!$I$38=Calculations!$O$6,'B. WasteTracking'!I861,'B. WasteTracking'!I861*'B. WasteTracking'!$H861/100),0)</f>
        <v>0</v>
      </c>
      <c r="R835" s="67">
        <f>IF(ISNUMBER('B. WasteTracking'!J861), IF('B. WasteTracking'!$J$38=Calculations!$O$6,'B. WasteTracking'!J861,'B. WasteTracking'!J861*'B. WasteTracking'!$H861/100),0)</f>
        <v>0</v>
      </c>
      <c r="S835" s="67">
        <f>IF(ISNUMBER('B. WasteTracking'!K861), 'B. WasteTracking'!K861*'B. WasteTracking'!$H861/100,0)</f>
        <v>0</v>
      </c>
      <c r="T835" s="67">
        <f>IF(ISNUMBER('B. WasteTracking'!H861), 'B. WasteTracking'!H861,0)</f>
        <v>0</v>
      </c>
      <c r="W835" s="9"/>
      <c r="X835" s="9"/>
      <c r="AX835" s="4">
        <v>823</v>
      </c>
      <c r="AY835" s="4" t="e">
        <f>IF(#REF!="", "0",#REF! *#REF!/100)</f>
        <v>#REF!</v>
      </c>
      <c r="AZ835" s="4" t="e">
        <f>IF(#REF!="", "0",#REF! *#REF!/100)</f>
        <v>#REF!</v>
      </c>
      <c r="BA835" s="4" t="e">
        <f>IF(#REF!="", "0",#REF! *#REF!/100)</f>
        <v>#REF!</v>
      </c>
      <c r="BB835" s="4" t="e">
        <f>IF(#REF!="", "0",#REF! *#REF!/100)</f>
        <v>#REF!</v>
      </c>
    </row>
    <row r="836" spans="16:54" x14ac:dyDescent="0.35">
      <c r="P836" s="14">
        <f>'B. WasteTracking'!G862</f>
        <v>0</v>
      </c>
      <c r="Q836" s="67">
        <f>IF(ISNUMBER('B. WasteTracking'!I862), IF('B. WasteTracking'!$I$38=Calculations!$O$6,'B. WasteTracking'!I862,'B. WasteTracking'!I862*'B. WasteTracking'!$H862/100),0)</f>
        <v>0</v>
      </c>
      <c r="R836" s="67">
        <f>IF(ISNUMBER('B. WasteTracking'!J862), IF('B. WasteTracking'!$J$38=Calculations!$O$6,'B. WasteTracking'!J862,'B. WasteTracking'!J862*'B. WasteTracking'!$H862/100),0)</f>
        <v>0</v>
      </c>
      <c r="S836" s="67">
        <f>IF(ISNUMBER('B. WasteTracking'!K862), 'B. WasteTracking'!K862*'B. WasteTracking'!$H862/100,0)</f>
        <v>0</v>
      </c>
      <c r="T836" s="67">
        <f>IF(ISNUMBER('B. WasteTracking'!H862), 'B. WasteTracking'!H862,0)</f>
        <v>0</v>
      </c>
      <c r="W836" s="9"/>
      <c r="X836" s="9"/>
      <c r="AX836" s="4">
        <v>824</v>
      </c>
      <c r="AY836" s="4" t="e">
        <f>IF(#REF!="", "0",#REF! *#REF!/100)</f>
        <v>#REF!</v>
      </c>
      <c r="AZ836" s="4" t="e">
        <f>IF(#REF!="", "0",#REF! *#REF!/100)</f>
        <v>#REF!</v>
      </c>
      <c r="BA836" s="4" t="e">
        <f>IF(#REF!="", "0",#REF! *#REF!/100)</f>
        <v>#REF!</v>
      </c>
      <c r="BB836" s="4" t="e">
        <f>IF(#REF!="", "0",#REF! *#REF!/100)</f>
        <v>#REF!</v>
      </c>
    </row>
    <row r="837" spans="16:54" x14ac:dyDescent="0.35">
      <c r="P837" s="14">
        <f>'B. WasteTracking'!G863</f>
        <v>0</v>
      </c>
      <c r="Q837" s="67">
        <f>IF(ISNUMBER('B. WasteTracking'!I863), IF('B. WasteTracking'!$I$38=Calculations!$O$6,'B. WasteTracking'!I863,'B. WasteTracking'!I863*'B. WasteTracking'!$H863/100),0)</f>
        <v>0</v>
      </c>
      <c r="R837" s="67">
        <f>IF(ISNUMBER('B. WasteTracking'!J863), IF('B. WasteTracking'!$J$38=Calculations!$O$6,'B. WasteTracking'!J863,'B. WasteTracking'!J863*'B. WasteTracking'!$H863/100),0)</f>
        <v>0</v>
      </c>
      <c r="S837" s="67">
        <f>IF(ISNUMBER('B. WasteTracking'!K863), 'B. WasteTracking'!K863*'B. WasteTracking'!$H863/100,0)</f>
        <v>0</v>
      </c>
      <c r="T837" s="67">
        <f>IF(ISNUMBER('B. WasteTracking'!H863), 'B. WasteTracking'!H863,0)</f>
        <v>0</v>
      </c>
      <c r="W837" s="9"/>
      <c r="X837" s="9"/>
      <c r="AX837" s="4">
        <v>825</v>
      </c>
      <c r="AY837" s="4" t="e">
        <f>IF(#REF!="", "0",#REF! *#REF!/100)</f>
        <v>#REF!</v>
      </c>
      <c r="AZ837" s="4" t="e">
        <f>IF(#REF!="", "0",#REF! *#REF!/100)</f>
        <v>#REF!</v>
      </c>
      <c r="BA837" s="4" t="e">
        <f>IF(#REF!="", "0",#REF! *#REF!/100)</f>
        <v>#REF!</v>
      </c>
      <c r="BB837" s="4" t="e">
        <f>IF(#REF!="", "0",#REF! *#REF!/100)</f>
        <v>#REF!</v>
      </c>
    </row>
    <row r="838" spans="16:54" x14ac:dyDescent="0.35">
      <c r="P838" s="14">
        <f>'B. WasteTracking'!G864</f>
        <v>0</v>
      </c>
      <c r="Q838" s="67">
        <f>IF(ISNUMBER('B. WasteTracking'!I864), IF('B. WasteTracking'!$I$38=Calculations!$O$6,'B. WasteTracking'!I864,'B. WasteTracking'!I864*'B. WasteTracking'!$H864/100),0)</f>
        <v>0</v>
      </c>
      <c r="R838" s="67">
        <f>IF(ISNUMBER('B. WasteTracking'!J864), IF('B. WasteTracking'!$J$38=Calculations!$O$6,'B. WasteTracking'!J864,'B. WasteTracking'!J864*'B. WasteTracking'!$H864/100),0)</f>
        <v>0</v>
      </c>
      <c r="S838" s="67">
        <f>IF(ISNUMBER('B. WasteTracking'!K864), 'B. WasteTracking'!K864*'B. WasteTracking'!$H864/100,0)</f>
        <v>0</v>
      </c>
      <c r="T838" s="67">
        <f>IF(ISNUMBER('B. WasteTracking'!H864), 'B. WasteTracking'!H864,0)</f>
        <v>0</v>
      </c>
      <c r="W838" s="9"/>
      <c r="X838" s="9"/>
      <c r="AX838" s="4">
        <v>826</v>
      </c>
      <c r="AY838" s="4" t="e">
        <f>IF(#REF!="", "0",#REF! *#REF!/100)</f>
        <v>#REF!</v>
      </c>
      <c r="AZ838" s="4" t="e">
        <f>IF(#REF!="", "0",#REF! *#REF!/100)</f>
        <v>#REF!</v>
      </c>
      <c r="BA838" s="4" t="e">
        <f>IF(#REF!="", "0",#REF! *#REF!/100)</f>
        <v>#REF!</v>
      </c>
      <c r="BB838" s="4" t="e">
        <f>IF(#REF!="", "0",#REF! *#REF!/100)</f>
        <v>#REF!</v>
      </c>
    </row>
    <row r="839" spans="16:54" x14ac:dyDescent="0.35">
      <c r="P839" s="14">
        <f>'B. WasteTracking'!G865</f>
        <v>0</v>
      </c>
      <c r="Q839" s="67">
        <f>IF(ISNUMBER('B. WasteTracking'!I865), IF('B. WasteTracking'!$I$38=Calculations!$O$6,'B. WasteTracking'!I865,'B. WasteTracking'!I865*'B. WasteTracking'!$H865/100),0)</f>
        <v>0</v>
      </c>
      <c r="R839" s="67">
        <f>IF(ISNUMBER('B. WasteTracking'!J865), IF('B. WasteTracking'!$J$38=Calculations!$O$6,'B. WasteTracking'!J865,'B. WasteTracking'!J865*'B. WasteTracking'!$H865/100),0)</f>
        <v>0</v>
      </c>
      <c r="S839" s="67">
        <f>IF(ISNUMBER('B. WasteTracking'!K865), 'B. WasteTracking'!K865*'B. WasteTracking'!$H865/100,0)</f>
        <v>0</v>
      </c>
      <c r="T839" s="67">
        <f>IF(ISNUMBER('B. WasteTracking'!H865), 'B. WasteTracking'!H865,0)</f>
        <v>0</v>
      </c>
      <c r="W839" s="9"/>
      <c r="X839" s="9"/>
      <c r="AX839" s="4">
        <v>827</v>
      </c>
      <c r="AY839" s="4" t="e">
        <f>IF(#REF!="", "0",#REF! *#REF!/100)</f>
        <v>#REF!</v>
      </c>
      <c r="AZ839" s="4" t="e">
        <f>IF(#REF!="", "0",#REF! *#REF!/100)</f>
        <v>#REF!</v>
      </c>
      <c r="BA839" s="4" t="e">
        <f>IF(#REF!="", "0",#REF! *#REF!/100)</f>
        <v>#REF!</v>
      </c>
      <c r="BB839" s="4" t="e">
        <f>IF(#REF!="", "0",#REF! *#REF!/100)</f>
        <v>#REF!</v>
      </c>
    </row>
    <row r="840" spans="16:54" x14ac:dyDescent="0.35">
      <c r="P840" s="14">
        <f>'B. WasteTracking'!G866</f>
        <v>0</v>
      </c>
      <c r="Q840" s="67">
        <f>IF(ISNUMBER('B. WasteTracking'!I866), IF('B. WasteTracking'!$I$38=Calculations!$O$6,'B. WasteTracking'!I866,'B. WasteTracking'!I866*'B. WasteTracking'!$H866/100),0)</f>
        <v>0</v>
      </c>
      <c r="R840" s="67">
        <f>IF(ISNUMBER('B. WasteTracking'!J866), IF('B. WasteTracking'!$J$38=Calculations!$O$6,'B. WasteTracking'!J866,'B. WasteTracking'!J866*'B. WasteTracking'!$H866/100),0)</f>
        <v>0</v>
      </c>
      <c r="S840" s="67">
        <f>IF(ISNUMBER('B. WasteTracking'!K866), 'B. WasteTracking'!K866*'B. WasteTracking'!$H866/100,0)</f>
        <v>0</v>
      </c>
      <c r="T840" s="67">
        <f>IF(ISNUMBER('B. WasteTracking'!H866), 'B. WasteTracking'!H866,0)</f>
        <v>0</v>
      </c>
      <c r="W840" s="9"/>
      <c r="X840" s="9"/>
      <c r="AX840" s="4">
        <v>828</v>
      </c>
      <c r="AY840" s="4" t="e">
        <f>IF(#REF!="", "0",#REF! *#REF!/100)</f>
        <v>#REF!</v>
      </c>
      <c r="AZ840" s="4" t="e">
        <f>IF(#REF!="", "0",#REF! *#REF!/100)</f>
        <v>#REF!</v>
      </c>
      <c r="BA840" s="4" t="e">
        <f>IF(#REF!="", "0",#REF! *#REF!/100)</f>
        <v>#REF!</v>
      </c>
      <c r="BB840" s="4" t="e">
        <f>IF(#REF!="", "0",#REF! *#REF!/100)</f>
        <v>#REF!</v>
      </c>
    </row>
    <row r="841" spans="16:54" x14ac:dyDescent="0.35">
      <c r="P841" s="14">
        <f>'B. WasteTracking'!G867</f>
        <v>0</v>
      </c>
      <c r="Q841" s="67">
        <f>IF(ISNUMBER('B. WasteTracking'!I867), IF('B. WasteTracking'!$I$38=Calculations!$O$6,'B. WasteTracking'!I867,'B. WasteTracking'!I867*'B. WasteTracking'!$H867/100),0)</f>
        <v>0</v>
      </c>
      <c r="R841" s="67">
        <f>IF(ISNUMBER('B. WasteTracking'!J867), IF('B. WasteTracking'!$J$38=Calculations!$O$6,'B. WasteTracking'!J867,'B. WasteTracking'!J867*'B. WasteTracking'!$H867/100),0)</f>
        <v>0</v>
      </c>
      <c r="S841" s="67">
        <f>IF(ISNUMBER('B. WasteTracking'!K867), 'B. WasteTracking'!K867*'B. WasteTracking'!$H867/100,0)</f>
        <v>0</v>
      </c>
      <c r="T841" s="67">
        <f>IF(ISNUMBER('B. WasteTracking'!H867), 'B. WasteTracking'!H867,0)</f>
        <v>0</v>
      </c>
      <c r="W841" s="9"/>
      <c r="X841" s="9"/>
      <c r="AX841" s="4">
        <v>829</v>
      </c>
      <c r="AY841" s="4" t="e">
        <f>IF(#REF!="", "0",#REF! *#REF!/100)</f>
        <v>#REF!</v>
      </c>
      <c r="AZ841" s="4" t="e">
        <f>IF(#REF!="", "0",#REF! *#REF!/100)</f>
        <v>#REF!</v>
      </c>
      <c r="BA841" s="4" t="e">
        <f>IF(#REF!="", "0",#REF! *#REF!/100)</f>
        <v>#REF!</v>
      </c>
      <c r="BB841" s="4" t="e">
        <f>IF(#REF!="", "0",#REF! *#REF!/100)</f>
        <v>#REF!</v>
      </c>
    </row>
    <row r="842" spans="16:54" x14ac:dyDescent="0.35">
      <c r="P842" s="14">
        <f>'B. WasteTracking'!G868</f>
        <v>0</v>
      </c>
      <c r="Q842" s="67">
        <f>IF(ISNUMBER('B. WasteTracking'!I868), IF('B. WasteTracking'!$I$38=Calculations!$O$6,'B. WasteTracking'!I868,'B. WasteTracking'!I868*'B. WasteTracking'!$H868/100),0)</f>
        <v>0</v>
      </c>
      <c r="R842" s="67">
        <f>IF(ISNUMBER('B. WasteTracking'!J868), IF('B. WasteTracking'!$J$38=Calculations!$O$6,'B. WasteTracking'!J868,'B. WasteTracking'!J868*'B. WasteTracking'!$H868/100),0)</f>
        <v>0</v>
      </c>
      <c r="S842" s="67">
        <f>IF(ISNUMBER('B. WasteTracking'!K868), 'B. WasteTracking'!K868*'B. WasteTracking'!$H868/100,0)</f>
        <v>0</v>
      </c>
      <c r="T842" s="67">
        <f>IF(ISNUMBER('B. WasteTracking'!H868), 'B. WasteTracking'!H868,0)</f>
        <v>0</v>
      </c>
      <c r="W842" s="9"/>
      <c r="X842" s="9"/>
      <c r="AX842" s="4">
        <v>830</v>
      </c>
      <c r="AY842" s="4" t="e">
        <f>IF(#REF!="", "0",#REF! *#REF!/100)</f>
        <v>#REF!</v>
      </c>
      <c r="AZ842" s="4" t="e">
        <f>IF(#REF!="", "0",#REF! *#REF!/100)</f>
        <v>#REF!</v>
      </c>
      <c r="BA842" s="4" t="e">
        <f>IF(#REF!="", "0",#REF! *#REF!/100)</f>
        <v>#REF!</v>
      </c>
      <c r="BB842" s="4" t="e">
        <f>IF(#REF!="", "0",#REF! *#REF!/100)</f>
        <v>#REF!</v>
      </c>
    </row>
    <row r="843" spans="16:54" x14ac:dyDescent="0.35">
      <c r="P843" s="14">
        <f>'B. WasteTracking'!G869</f>
        <v>0</v>
      </c>
      <c r="Q843" s="67">
        <f>IF(ISNUMBER('B. WasteTracking'!I869), IF('B. WasteTracking'!$I$38=Calculations!$O$6,'B. WasteTracking'!I869,'B. WasteTracking'!I869*'B. WasteTracking'!$H869/100),0)</f>
        <v>0</v>
      </c>
      <c r="R843" s="67">
        <f>IF(ISNUMBER('B. WasteTracking'!J869), IF('B. WasteTracking'!$J$38=Calculations!$O$6,'B. WasteTracking'!J869,'B. WasteTracking'!J869*'B. WasteTracking'!$H869/100),0)</f>
        <v>0</v>
      </c>
      <c r="S843" s="67">
        <f>IF(ISNUMBER('B. WasteTracking'!K869), 'B. WasteTracking'!K869*'B. WasteTracking'!$H869/100,0)</f>
        <v>0</v>
      </c>
      <c r="T843" s="67">
        <f>IF(ISNUMBER('B. WasteTracking'!H869), 'B. WasteTracking'!H869,0)</f>
        <v>0</v>
      </c>
      <c r="W843" s="9"/>
      <c r="X843" s="9"/>
      <c r="AX843" s="4">
        <v>831</v>
      </c>
      <c r="AY843" s="4" t="e">
        <f>IF(#REF!="", "0",#REF! *#REF!/100)</f>
        <v>#REF!</v>
      </c>
      <c r="AZ843" s="4" t="e">
        <f>IF(#REF!="", "0",#REF! *#REF!/100)</f>
        <v>#REF!</v>
      </c>
      <c r="BA843" s="4" t="e">
        <f>IF(#REF!="", "0",#REF! *#REF!/100)</f>
        <v>#REF!</v>
      </c>
      <c r="BB843" s="4" t="e">
        <f>IF(#REF!="", "0",#REF! *#REF!/100)</f>
        <v>#REF!</v>
      </c>
    </row>
    <row r="844" spans="16:54" x14ac:dyDescent="0.35">
      <c r="P844" s="14">
        <f>'B. WasteTracking'!G870</f>
        <v>0</v>
      </c>
      <c r="Q844" s="67">
        <f>IF(ISNUMBER('B. WasteTracking'!I870), IF('B. WasteTracking'!$I$38=Calculations!$O$6,'B. WasteTracking'!I870,'B. WasteTracking'!I870*'B. WasteTracking'!$H870/100),0)</f>
        <v>0</v>
      </c>
      <c r="R844" s="67">
        <f>IF(ISNUMBER('B. WasteTracking'!J870), IF('B. WasteTracking'!$J$38=Calculations!$O$6,'B. WasteTracking'!J870,'B. WasteTracking'!J870*'B. WasteTracking'!$H870/100),0)</f>
        <v>0</v>
      </c>
      <c r="S844" s="67">
        <f>IF(ISNUMBER('B. WasteTracking'!K870), 'B. WasteTracking'!K870*'B. WasteTracking'!$H870/100,0)</f>
        <v>0</v>
      </c>
      <c r="T844" s="67">
        <f>IF(ISNUMBER('B. WasteTracking'!H870), 'B. WasteTracking'!H870,0)</f>
        <v>0</v>
      </c>
      <c r="W844" s="9"/>
      <c r="X844" s="9"/>
      <c r="AX844" s="4">
        <v>832</v>
      </c>
      <c r="AY844" s="4" t="e">
        <f>IF(#REF!="", "0",#REF! *#REF!/100)</f>
        <v>#REF!</v>
      </c>
      <c r="AZ844" s="4" t="e">
        <f>IF(#REF!="", "0",#REF! *#REF!/100)</f>
        <v>#REF!</v>
      </c>
      <c r="BA844" s="4" t="e">
        <f>IF(#REF!="", "0",#REF! *#REF!/100)</f>
        <v>#REF!</v>
      </c>
      <c r="BB844" s="4" t="e">
        <f>IF(#REF!="", "0",#REF! *#REF!/100)</f>
        <v>#REF!</v>
      </c>
    </row>
    <row r="845" spans="16:54" x14ac:dyDescent="0.35">
      <c r="P845" s="14">
        <f>'B. WasteTracking'!G871</f>
        <v>0</v>
      </c>
      <c r="Q845" s="67">
        <f>IF(ISNUMBER('B. WasteTracking'!I871), IF('B. WasteTracking'!$I$38=Calculations!$O$6,'B. WasteTracking'!I871,'B. WasteTracking'!I871*'B. WasteTracking'!$H871/100),0)</f>
        <v>0</v>
      </c>
      <c r="R845" s="67">
        <f>IF(ISNUMBER('B. WasteTracking'!J871), IF('B. WasteTracking'!$J$38=Calculations!$O$6,'B. WasteTracking'!J871,'B. WasteTracking'!J871*'B. WasteTracking'!$H871/100),0)</f>
        <v>0</v>
      </c>
      <c r="S845" s="67">
        <f>IF(ISNUMBER('B. WasteTracking'!K871), 'B. WasteTracking'!K871*'B. WasteTracking'!$H871/100,0)</f>
        <v>0</v>
      </c>
      <c r="T845" s="67">
        <f>IF(ISNUMBER('B. WasteTracking'!H871), 'B. WasteTracking'!H871,0)</f>
        <v>0</v>
      </c>
      <c r="W845" s="9"/>
      <c r="X845" s="9"/>
      <c r="AX845" s="4">
        <v>833</v>
      </c>
      <c r="AY845" s="4" t="e">
        <f>IF(#REF!="", "0",#REF! *#REF!/100)</f>
        <v>#REF!</v>
      </c>
      <c r="AZ845" s="4" t="e">
        <f>IF(#REF!="", "0",#REF! *#REF!/100)</f>
        <v>#REF!</v>
      </c>
      <c r="BA845" s="4" t="e">
        <f>IF(#REF!="", "0",#REF! *#REF!/100)</f>
        <v>#REF!</v>
      </c>
      <c r="BB845" s="4" t="e">
        <f>IF(#REF!="", "0",#REF! *#REF!/100)</f>
        <v>#REF!</v>
      </c>
    </row>
    <row r="846" spans="16:54" x14ac:dyDescent="0.35">
      <c r="P846" s="14">
        <f>'B. WasteTracking'!G872</f>
        <v>0</v>
      </c>
      <c r="Q846" s="67">
        <f>IF(ISNUMBER('B. WasteTracking'!I872), IF('B. WasteTracking'!$I$38=Calculations!$O$6,'B. WasteTracking'!I872,'B. WasteTracking'!I872*'B. WasteTracking'!$H872/100),0)</f>
        <v>0</v>
      </c>
      <c r="R846" s="67">
        <f>IF(ISNUMBER('B. WasteTracking'!J872), IF('B. WasteTracking'!$J$38=Calculations!$O$6,'B. WasteTracking'!J872,'B. WasteTracking'!J872*'B. WasteTracking'!$H872/100),0)</f>
        <v>0</v>
      </c>
      <c r="S846" s="67">
        <f>IF(ISNUMBER('B. WasteTracking'!K872), 'B. WasteTracking'!K872*'B. WasteTracking'!$H872/100,0)</f>
        <v>0</v>
      </c>
      <c r="T846" s="67">
        <f>IF(ISNUMBER('B. WasteTracking'!H872), 'B. WasteTracking'!H872,0)</f>
        <v>0</v>
      </c>
      <c r="W846" s="9"/>
      <c r="X846" s="9"/>
      <c r="AX846" s="4">
        <v>834</v>
      </c>
      <c r="AY846" s="4" t="e">
        <f>IF(#REF!="", "0",#REF! *#REF!/100)</f>
        <v>#REF!</v>
      </c>
      <c r="AZ846" s="4" t="e">
        <f>IF(#REF!="", "0",#REF! *#REF!/100)</f>
        <v>#REF!</v>
      </c>
      <c r="BA846" s="4" t="e">
        <f>IF(#REF!="", "0",#REF! *#REF!/100)</f>
        <v>#REF!</v>
      </c>
      <c r="BB846" s="4" t="e">
        <f>IF(#REF!="", "0",#REF! *#REF!/100)</f>
        <v>#REF!</v>
      </c>
    </row>
    <row r="847" spans="16:54" x14ac:dyDescent="0.35">
      <c r="P847" s="14">
        <f>'B. WasteTracking'!G873</f>
        <v>0</v>
      </c>
      <c r="Q847" s="67">
        <f>IF(ISNUMBER('B. WasteTracking'!I873), IF('B. WasteTracking'!$I$38=Calculations!$O$6,'B. WasteTracking'!I873,'B. WasteTracking'!I873*'B. WasteTracking'!$H873/100),0)</f>
        <v>0</v>
      </c>
      <c r="R847" s="67">
        <f>IF(ISNUMBER('B. WasteTracking'!J873), IF('B. WasteTracking'!$J$38=Calculations!$O$6,'B. WasteTracking'!J873,'B. WasteTracking'!J873*'B. WasteTracking'!$H873/100),0)</f>
        <v>0</v>
      </c>
      <c r="S847" s="67">
        <f>IF(ISNUMBER('B. WasteTracking'!K873), 'B. WasteTracking'!K873*'B. WasteTracking'!$H873/100,0)</f>
        <v>0</v>
      </c>
      <c r="T847" s="67">
        <f>IF(ISNUMBER('B. WasteTracking'!H873), 'B. WasteTracking'!H873,0)</f>
        <v>0</v>
      </c>
      <c r="W847" s="9"/>
      <c r="X847" s="9"/>
      <c r="AX847" s="4">
        <v>835</v>
      </c>
      <c r="AY847" s="4" t="e">
        <f>IF(#REF!="", "0",#REF! *#REF!/100)</f>
        <v>#REF!</v>
      </c>
      <c r="AZ847" s="4" t="e">
        <f>IF(#REF!="", "0",#REF! *#REF!/100)</f>
        <v>#REF!</v>
      </c>
      <c r="BA847" s="4" t="e">
        <f>IF(#REF!="", "0",#REF! *#REF!/100)</f>
        <v>#REF!</v>
      </c>
      <c r="BB847" s="4" t="e">
        <f>IF(#REF!="", "0",#REF! *#REF!/100)</f>
        <v>#REF!</v>
      </c>
    </row>
    <row r="848" spans="16:54" x14ac:dyDescent="0.35">
      <c r="P848" s="14">
        <f>'B. WasteTracking'!G874</f>
        <v>0</v>
      </c>
      <c r="Q848" s="67">
        <f>IF(ISNUMBER('B. WasteTracking'!I874), IF('B. WasteTracking'!$I$38=Calculations!$O$6,'B. WasteTracking'!I874,'B. WasteTracking'!I874*'B. WasteTracking'!$H874/100),0)</f>
        <v>0</v>
      </c>
      <c r="R848" s="67">
        <f>IF(ISNUMBER('B. WasteTracking'!J874), IF('B. WasteTracking'!$J$38=Calculations!$O$6,'B. WasteTracking'!J874,'B. WasteTracking'!J874*'B. WasteTracking'!$H874/100),0)</f>
        <v>0</v>
      </c>
      <c r="S848" s="67">
        <f>IF(ISNUMBER('B. WasteTracking'!K874), 'B. WasteTracking'!K874*'B. WasteTracking'!$H874/100,0)</f>
        <v>0</v>
      </c>
      <c r="T848" s="67">
        <f>IF(ISNUMBER('B. WasteTracking'!H874), 'B. WasteTracking'!H874,0)</f>
        <v>0</v>
      </c>
      <c r="W848" s="9"/>
      <c r="X848" s="9"/>
      <c r="AX848" s="4">
        <v>836</v>
      </c>
      <c r="AY848" s="4" t="e">
        <f>IF(#REF!="", "0",#REF! *#REF!/100)</f>
        <v>#REF!</v>
      </c>
      <c r="AZ848" s="4" t="e">
        <f>IF(#REF!="", "0",#REF! *#REF!/100)</f>
        <v>#REF!</v>
      </c>
      <c r="BA848" s="4" t="e">
        <f>IF(#REF!="", "0",#REF! *#REF!/100)</f>
        <v>#REF!</v>
      </c>
      <c r="BB848" s="4" t="e">
        <f>IF(#REF!="", "0",#REF! *#REF!/100)</f>
        <v>#REF!</v>
      </c>
    </row>
    <row r="849" spans="16:54" x14ac:dyDescent="0.35">
      <c r="P849" s="14">
        <f>'B. WasteTracking'!G875</f>
        <v>0</v>
      </c>
      <c r="Q849" s="67">
        <f>IF(ISNUMBER('B. WasteTracking'!I875), IF('B. WasteTracking'!$I$38=Calculations!$O$6,'B. WasteTracking'!I875,'B. WasteTracking'!I875*'B. WasteTracking'!$H875/100),0)</f>
        <v>0</v>
      </c>
      <c r="R849" s="67">
        <f>IF(ISNUMBER('B. WasteTracking'!J875), IF('B. WasteTracking'!$J$38=Calculations!$O$6,'B. WasteTracking'!J875,'B. WasteTracking'!J875*'B. WasteTracking'!$H875/100),0)</f>
        <v>0</v>
      </c>
      <c r="S849" s="67">
        <f>IF(ISNUMBER('B. WasteTracking'!K875), 'B. WasteTracking'!K875*'B. WasteTracking'!$H875/100,0)</f>
        <v>0</v>
      </c>
      <c r="T849" s="67">
        <f>IF(ISNUMBER('B. WasteTracking'!H875), 'B. WasteTracking'!H875,0)</f>
        <v>0</v>
      </c>
      <c r="W849" s="9"/>
      <c r="X849" s="9"/>
      <c r="AX849" s="4">
        <v>837</v>
      </c>
      <c r="AY849" s="4" t="e">
        <f>IF(#REF!="", "0",#REF! *#REF!/100)</f>
        <v>#REF!</v>
      </c>
      <c r="AZ849" s="4" t="e">
        <f>IF(#REF!="", "0",#REF! *#REF!/100)</f>
        <v>#REF!</v>
      </c>
      <c r="BA849" s="4" t="e">
        <f>IF(#REF!="", "0",#REF! *#REF!/100)</f>
        <v>#REF!</v>
      </c>
      <c r="BB849" s="4" t="e">
        <f>IF(#REF!="", "0",#REF! *#REF!/100)</f>
        <v>#REF!</v>
      </c>
    </row>
    <row r="850" spans="16:54" x14ac:dyDescent="0.35">
      <c r="P850" s="14">
        <f>'B. WasteTracking'!G876</f>
        <v>0</v>
      </c>
      <c r="Q850" s="67">
        <f>IF(ISNUMBER('B. WasteTracking'!I876), IF('B. WasteTracking'!$I$38=Calculations!$O$6,'B. WasteTracking'!I876,'B. WasteTracking'!I876*'B. WasteTracking'!$H876/100),0)</f>
        <v>0</v>
      </c>
      <c r="R850" s="67">
        <f>IF(ISNUMBER('B. WasteTracking'!J876), IF('B. WasteTracking'!$J$38=Calculations!$O$6,'B. WasteTracking'!J876,'B. WasteTracking'!J876*'B. WasteTracking'!$H876/100),0)</f>
        <v>0</v>
      </c>
      <c r="S850" s="67">
        <f>IF(ISNUMBER('B. WasteTracking'!K876), 'B. WasteTracking'!K876*'B. WasteTracking'!$H876/100,0)</f>
        <v>0</v>
      </c>
      <c r="T850" s="67">
        <f>IF(ISNUMBER('B. WasteTracking'!H876), 'B. WasteTracking'!H876,0)</f>
        <v>0</v>
      </c>
      <c r="W850" s="9"/>
      <c r="X850" s="9"/>
      <c r="AX850" s="4">
        <v>838</v>
      </c>
      <c r="AY850" s="4" t="e">
        <f>IF(#REF!="", "0",#REF! *#REF!/100)</f>
        <v>#REF!</v>
      </c>
      <c r="AZ850" s="4" t="e">
        <f>IF(#REF!="", "0",#REF! *#REF!/100)</f>
        <v>#REF!</v>
      </c>
      <c r="BA850" s="4" t="e">
        <f>IF(#REF!="", "0",#REF! *#REF!/100)</f>
        <v>#REF!</v>
      </c>
      <c r="BB850" s="4" t="e">
        <f>IF(#REF!="", "0",#REF! *#REF!/100)</f>
        <v>#REF!</v>
      </c>
    </row>
    <row r="851" spans="16:54" x14ac:dyDescent="0.35">
      <c r="P851" s="14">
        <f>'B. WasteTracking'!G877</f>
        <v>0</v>
      </c>
      <c r="Q851" s="67">
        <f>IF(ISNUMBER('B. WasteTracking'!I877), IF('B. WasteTracking'!$I$38=Calculations!$O$6,'B. WasteTracking'!I877,'B. WasteTracking'!I877*'B. WasteTracking'!$H877/100),0)</f>
        <v>0</v>
      </c>
      <c r="R851" s="67">
        <f>IF(ISNUMBER('B. WasteTracking'!J877), IF('B. WasteTracking'!$J$38=Calculations!$O$6,'B. WasteTracking'!J877,'B. WasteTracking'!J877*'B. WasteTracking'!$H877/100),0)</f>
        <v>0</v>
      </c>
      <c r="S851" s="67">
        <f>IF(ISNUMBER('B. WasteTracking'!K877), 'B. WasteTracking'!K877*'B. WasteTracking'!$H877/100,0)</f>
        <v>0</v>
      </c>
      <c r="T851" s="67">
        <f>IF(ISNUMBER('B. WasteTracking'!H877), 'B. WasteTracking'!H877,0)</f>
        <v>0</v>
      </c>
      <c r="W851" s="9"/>
      <c r="X851" s="9"/>
      <c r="AX851" s="4">
        <v>839</v>
      </c>
      <c r="AY851" s="4" t="e">
        <f>IF(#REF!="", "0",#REF! *#REF!/100)</f>
        <v>#REF!</v>
      </c>
      <c r="AZ851" s="4" t="e">
        <f>IF(#REF!="", "0",#REF! *#REF!/100)</f>
        <v>#REF!</v>
      </c>
      <c r="BA851" s="4" t="e">
        <f>IF(#REF!="", "0",#REF! *#REF!/100)</f>
        <v>#REF!</v>
      </c>
      <c r="BB851" s="4" t="e">
        <f>IF(#REF!="", "0",#REF! *#REF!/100)</f>
        <v>#REF!</v>
      </c>
    </row>
    <row r="852" spans="16:54" x14ac:dyDescent="0.35">
      <c r="P852" s="14">
        <f>'B. WasteTracking'!G878</f>
        <v>0</v>
      </c>
      <c r="Q852" s="67">
        <f>IF(ISNUMBER('B. WasteTracking'!I878), IF('B. WasteTracking'!$I$38=Calculations!$O$6,'B. WasteTracking'!I878,'B. WasteTracking'!I878*'B. WasteTracking'!$H878/100),0)</f>
        <v>0</v>
      </c>
      <c r="R852" s="67">
        <f>IF(ISNUMBER('B. WasteTracking'!J878), IF('B. WasteTracking'!$J$38=Calculations!$O$6,'B. WasteTracking'!J878,'B. WasteTracking'!J878*'B. WasteTracking'!$H878/100),0)</f>
        <v>0</v>
      </c>
      <c r="S852" s="67">
        <f>IF(ISNUMBER('B. WasteTracking'!K878), 'B. WasteTracking'!K878*'B. WasteTracking'!$H878/100,0)</f>
        <v>0</v>
      </c>
      <c r="T852" s="67">
        <f>IF(ISNUMBER('B. WasteTracking'!H878), 'B. WasteTracking'!H878,0)</f>
        <v>0</v>
      </c>
      <c r="W852" s="9"/>
      <c r="X852" s="9"/>
      <c r="AX852" s="4">
        <v>840</v>
      </c>
      <c r="AY852" s="4" t="e">
        <f>IF(#REF!="", "0",#REF! *#REF!/100)</f>
        <v>#REF!</v>
      </c>
      <c r="AZ852" s="4" t="e">
        <f>IF(#REF!="", "0",#REF! *#REF!/100)</f>
        <v>#REF!</v>
      </c>
      <c r="BA852" s="4" t="e">
        <f>IF(#REF!="", "0",#REF! *#REF!/100)</f>
        <v>#REF!</v>
      </c>
      <c r="BB852" s="4" t="e">
        <f>IF(#REF!="", "0",#REF! *#REF!/100)</f>
        <v>#REF!</v>
      </c>
    </row>
    <row r="853" spans="16:54" x14ac:dyDescent="0.35">
      <c r="P853" s="14">
        <f>'B. WasteTracking'!G879</f>
        <v>0</v>
      </c>
      <c r="Q853" s="67">
        <f>IF(ISNUMBER('B. WasteTracking'!I879), IF('B. WasteTracking'!$I$38=Calculations!$O$6,'B. WasteTracking'!I879,'B. WasteTracking'!I879*'B. WasteTracking'!$H879/100),0)</f>
        <v>0</v>
      </c>
      <c r="R853" s="67">
        <f>IF(ISNUMBER('B. WasteTracking'!J879), IF('B. WasteTracking'!$J$38=Calculations!$O$6,'B. WasteTracking'!J879,'B. WasteTracking'!J879*'B. WasteTracking'!$H879/100),0)</f>
        <v>0</v>
      </c>
      <c r="S853" s="67">
        <f>IF(ISNUMBER('B. WasteTracking'!K879), 'B. WasteTracking'!K879*'B. WasteTracking'!$H879/100,0)</f>
        <v>0</v>
      </c>
      <c r="T853" s="67">
        <f>IF(ISNUMBER('B. WasteTracking'!H879), 'B. WasteTracking'!H879,0)</f>
        <v>0</v>
      </c>
      <c r="W853" s="9"/>
      <c r="X853" s="9"/>
      <c r="AX853" s="4">
        <v>841</v>
      </c>
      <c r="AY853" s="4" t="e">
        <f>IF(#REF!="", "0",#REF! *#REF!/100)</f>
        <v>#REF!</v>
      </c>
      <c r="AZ853" s="4" t="e">
        <f>IF(#REF!="", "0",#REF! *#REF!/100)</f>
        <v>#REF!</v>
      </c>
      <c r="BA853" s="4" t="e">
        <f>IF(#REF!="", "0",#REF! *#REF!/100)</f>
        <v>#REF!</v>
      </c>
      <c r="BB853" s="4" t="e">
        <f>IF(#REF!="", "0",#REF! *#REF!/100)</f>
        <v>#REF!</v>
      </c>
    </row>
    <row r="854" spans="16:54" x14ac:dyDescent="0.35">
      <c r="P854" s="14">
        <f>'B. WasteTracking'!G880</f>
        <v>0</v>
      </c>
      <c r="Q854" s="67">
        <f>IF(ISNUMBER('B. WasteTracking'!I880), IF('B. WasteTracking'!$I$38=Calculations!$O$6,'B. WasteTracking'!I880,'B. WasteTracking'!I880*'B. WasteTracking'!$H880/100),0)</f>
        <v>0</v>
      </c>
      <c r="R854" s="67">
        <f>IF(ISNUMBER('B. WasteTracking'!J880), IF('B. WasteTracking'!$J$38=Calculations!$O$6,'B. WasteTracking'!J880,'B. WasteTracking'!J880*'B. WasteTracking'!$H880/100),0)</f>
        <v>0</v>
      </c>
      <c r="S854" s="67">
        <f>IF(ISNUMBER('B. WasteTracking'!K880), 'B. WasteTracking'!K880*'B. WasteTracking'!$H880/100,0)</f>
        <v>0</v>
      </c>
      <c r="T854" s="67">
        <f>IF(ISNUMBER('B. WasteTracking'!H880), 'B. WasteTracking'!H880,0)</f>
        <v>0</v>
      </c>
      <c r="W854" s="9"/>
      <c r="X854" s="9"/>
      <c r="AX854" s="4">
        <v>842</v>
      </c>
      <c r="AY854" s="4" t="e">
        <f>IF(#REF!="", "0",#REF! *#REF!/100)</f>
        <v>#REF!</v>
      </c>
      <c r="AZ854" s="4" t="e">
        <f>IF(#REF!="", "0",#REF! *#REF!/100)</f>
        <v>#REF!</v>
      </c>
      <c r="BA854" s="4" t="e">
        <f>IF(#REF!="", "0",#REF! *#REF!/100)</f>
        <v>#REF!</v>
      </c>
      <c r="BB854" s="4" t="e">
        <f>IF(#REF!="", "0",#REF! *#REF!/100)</f>
        <v>#REF!</v>
      </c>
    </row>
    <row r="855" spans="16:54" x14ac:dyDescent="0.35">
      <c r="P855" s="14">
        <f>'B. WasteTracking'!G881</f>
        <v>0</v>
      </c>
      <c r="Q855" s="67">
        <f>IF(ISNUMBER('B. WasteTracking'!I881), IF('B. WasteTracking'!$I$38=Calculations!$O$6,'B. WasteTracking'!I881,'B. WasteTracking'!I881*'B. WasteTracking'!$H881/100),0)</f>
        <v>0</v>
      </c>
      <c r="R855" s="67">
        <f>IF(ISNUMBER('B. WasteTracking'!J881), IF('B. WasteTracking'!$J$38=Calculations!$O$6,'B. WasteTracking'!J881,'B. WasteTracking'!J881*'B. WasteTracking'!$H881/100),0)</f>
        <v>0</v>
      </c>
      <c r="S855" s="67">
        <f>IF(ISNUMBER('B. WasteTracking'!K881), 'B. WasteTracking'!K881*'B. WasteTracking'!$H881/100,0)</f>
        <v>0</v>
      </c>
      <c r="T855" s="67">
        <f>IF(ISNUMBER('B. WasteTracking'!H881), 'B. WasteTracking'!H881,0)</f>
        <v>0</v>
      </c>
      <c r="W855" s="9"/>
      <c r="X855" s="9"/>
      <c r="AX855" s="4">
        <v>843</v>
      </c>
      <c r="AY855" s="4" t="e">
        <f>IF(#REF!="", "0",#REF! *#REF!/100)</f>
        <v>#REF!</v>
      </c>
      <c r="AZ855" s="4" t="e">
        <f>IF(#REF!="", "0",#REF! *#REF!/100)</f>
        <v>#REF!</v>
      </c>
      <c r="BA855" s="4" t="e">
        <f>IF(#REF!="", "0",#REF! *#REF!/100)</f>
        <v>#REF!</v>
      </c>
      <c r="BB855" s="4" t="e">
        <f>IF(#REF!="", "0",#REF! *#REF!/100)</f>
        <v>#REF!</v>
      </c>
    </row>
    <row r="856" spans="16:54" x14ac:dyDescent="0.35">
      <c r="P856" s="14">
        <f>'B. WasteTracking'!G882</f>
        <v>0</v>
      </c>
      <c r="Q856" s="67">
        <f>IF(ISNUMBER('B. WasteTracking'!I882), IF('B. WasteTracking'!$I$38=Calculations!$O$6,'B. WasteTracking'!I882,'B. WasteTracking'!I882*'B. WasteTracking'!$H882/100),0)</f>
        <v>0</v>
      </c>
      <c r="R856" s="67">
        <f>IF(ISNUMBER('B. WasteTracking'!J882), IF('B. WasteTracking'!$J$38=Calculations!$O$6,'B. WasteTracking'!J882,'B. WasteTracking'!J882*'B. WasteTracking'!$H882/100),0)</f>
        <v>0</v>
      </c>
      <c r="S856" s="67">
        <f>IF(ISNUMBER('B. WasteTracking'!K882), 'B. WasteTracking'!K882*'B. WasteTracking'!$H882/100,0)</f>
        <v>0</v>
      </c>
      <c r="T856" s="67">
        <f>IF(ISNUMBER('B. WasteTracking'!H882), 'B. WasteTracking'!H882,0)</f>
        <v>0</v>
      </c>
      <c r="W856" s="9"/>
      <c r="X856" s="9"/>
      <c r="AX856" s="4">
        <v>844</v>
      </c>
      <c r="AY856" s="4" t="e">
        <f>IF(#REF!="", "0",#REF! *#REF!/100)</f>
        <v>#REF!</v>
      </c>
      <c r="AZ856" s="4" t="e">
        <f>IF(#REF!="", "0",#REF! *#REF!/100)</f>
        <v>#REF!</v>
      </c>
      <c r="BA856" s="4" t="e">
        <f>IF(#REF!="", "0",#REF! *#REF!/100)</f>
        <v>#REF!</v>
      </c>
      <c r="BB856" s="4" t="e">
        <f>IF(#REF!="", "0",#REF! *#REF!/100)</f>
        <v>#REF!</v>
      </c>
    </row>
    <row r="857" spans="16:54" x14ac:dyDescent="0.35">
      <c r="P857" s="14">
        <f>'B. WasteTracking'!G883</f>
        <v>0</v>
      </c>
      <c r="Q857" s="67">
        <f>IF(ISNUMBER('B. WasteTracking'!I883), IF('B. WasteTracking'!$I$38=Calculations!$O$6,'B. WasteTracking'!I883,'B. WasteTracking'!I883*'B. WasteTracking'!$H883/100),0)</f>
        <v>0</v>
      </c>
      <c r="R857" s="67">
        <f>IF(ISNUMBER('B. WasteTracking'!J883), IF('B. WasteTracking'!$J$38=Calculations!$O$6,'B. WasteTracking'!J883,'B. WasteTracking'!J883*'B. WasteTracking'!$H883/100),0)</f>
        <v>0</v>
      </c>
      <c r="S857" s="67">
        <f>IF(ISNUMBER('B. WasteTracking'!K883), 'B. WasteTracking'!K883*'B. WasteTracking'!$H883/100,0)</f>
        <v>0</v>
      </c>
      <c r="T857" s="67">
        <f>IF(ISNUMBER('B. WasteTracking'!H883), 'B. WasteTracking'!H883,0)</f>
        <v>0</v>
      </c>
      <c r="W857" s="9"/>
      <c r="X857" s="9"/>
      <c r="AX857" s="4">
        <v>845</v>
      </c>
      <c r="AY857" s="4" t="e">
        <f>IF(#REF!="", "0",#REF! *#REF!/100)</f>
        <v>#REF!</v>
      </c>
      <c r="AZ857" s="4" t="e">
        <f>IF(#REF!="", "0",#REF! *#REF!/100)</f>
        <v>#REF!</v>
      </c>
      <c r="BA857" s="4" t="e">
        <f>IF(#REF!="", "0",#REF! *#REF!/100)</f>
        <v>#REF!</v>
      </c>
      <c r="BB857" s="4" t="e">
        <f>IF(#REF!="", "0",#REF! *#REF!/100)</f>
        <v>#REF!</v>
      </c>
    </row>
    <row r="858" spans="16:54" x14ac:dyDescent="0.35">
      <c r="P858" s="14">
        <f>'B. WasteTracking'!G884</f>
        <v>0</v>
      </c>
      <c r="Q858" s="67">
        <f>IF(ISNUMBER('B. WasteTracking'!I884), IF('B. WasteTracking'!$I$38=Calculations!$O$6,'B. WasteTracking'!I884,'B. WasteTracking'!I884*'B. WasteTracking'!$H884/100),0)</f>
        <v>0</v>
      </c>
      <c r="R858" s="67">
        <f>IF(ISNUMBER('B. WasteTracking'!J884), IF('B. WasteTracking'!$J$38=Calculations!$O$6,'B. WasteTracking'!J884,'B. WasteTracking'!J884*'B. WasteTracking'!$H884/100),0)</f>
        <v>0</v>
      </c>
      <c r="S858" s="67">
        <f>IF(ISNUMBER('B. WasteTracking'!K884), 'B. WasteTracking'!K884*'B. WasteTracking'!$H884/100,0)</f>
        <v>0</v>
      </c>
      <c r="T858" s="67">
        <f>IF(ISNUMBER('B. WasteTracking'!H884), 'B. WasteTracking'!H884,0)</f>
        <v>0</v>
      </c>
      <c r="W858" s="9"/>
      <c r="X858" s="9"/>
      <c r="AX858" s="4">
        <v>846</v>
      </c>
      <c r="AY858" s="4" t="e">
        <f>IF(#REF!="", "0",#REF! *#REF!/100)</f>
        <v>#REF!</v>
      </c>
      <c r="AZ858" s="4" t="e">
        <f>IF(#REF!="", "0",#REF! *#REF!/100)</f>
        <v>#REF!</v>
      </c>
      <c r="BA858" s="4" t="e">
        <f>IF(#REF!="", "0",#REF! *#REF!/100)</f>
        <v>#REF!</v>
      </c>
      <c r="BB858" s="4" t="e">
        <f>IF(#REF!="", "0",#REF! *#REF!/100)</f>
        <v>#REF!</v>
      </c>
    </row>
    <row r="859" spans="16:54" x14ac:dyDescent="0.35">
      <c r="P859" s="14">
        <f>'B. WasteTracking'!G885</f>
        <v>0</v>
      </c>
      <c r="Q859" s="67">
        <f>IF(ISNUMBER('B. WasteTracking'!I885), IF('B. WasteTracking'!$I$38=Calculations!$O$6,'B. WasteTracking'!I885,'B. WasteTracking'!I885*'B. WasteTracking'!$H885/100),0)</f>
        <v>0</v>
      </c>
      <c r="R859" s="67">
        <f>IF(ISNUMBER('B. WasteTracking'!J885), IF('B. WasteTracking'!$J$38=Calculations!$O$6,'B. WasteTracking'!J885,'B. WasteTracking'!J885*'B. WasteTracking'!$H885/100),0)</f>
        <v>0</v>
      </c>
      <c r="S859" s="67">
        <f>IF(ISNUMBER('B. WasteTracking'!K885), 'B. WasteTracking'!K885*'B. WasteTracking'!$H885/100,0)</f>
        <v>0</v>
      </c>
      <c r="T859" s="67">
        <f>IF(ISNUMBER('B. WasteTracking'!H885), 'B. WasteTracking'!H885,0)</f>
        <v>0</v>
      </c>
      <c r="W859" s="9"/>
      <c r="X859" s="9"/>
      <c r="AX859" s="4">
        <v>847</v>
      </c>
      <c r="AY859" s="4" t="e">
        <f>IF(#REF!="", "0",#REF! *#REF!/100)</f>
        <v>#REF!</v>
      </c>
      <c r="AZ859" s="4" t="e">
        <f>IF(#REF!="", "0",#REF! *#REF!/100)</f>
        <v>#REF!</v>
      </c>
      <c r="BA859" s="4" t="e">
        <f>IF(#REF!="", "0",#REF! *#REF!/100)</f>
        <v>#REF!</v>
      </c>
      <c r="BB859" s="4" t="e">
        <f>IF(#REF!="", "0",#REF! *#REF!/100)</f>
        <v>#REF!</v>
      </c>
    </row>
    <row r="860" spans="16:54" x14ac:dyDescent="0.35">
      <c r="P860" s="14">
        <f>'B. WasteTracking'!G886</f>
        <v>0</v>
      </c>
      <c r="Q860" s="67">
        <f>IF(ISNUMBER('B. WasteTracking'!I886), IF('B. WasteTracking'!$I$38=Calculations!$O$6,'B. WasteTracking'!I886,'B. WasteTracking'!I886*'B. WasteTracking'!$H886/100),0)</f>
        <v>0</v>
      </c>
      <c r="R860" s="67">
        <f>IF(ISNUMBER('B. WasteTracking'!J886), IF('B. WasteTracking'!$J$38=Calculations!$O$6,'B. WasteTracking'!J886,'B. WasteTracking'!J886*'B. WasteTracking'!$H886/100),0)</f>
        <v>0</v>
      </c>
      <c r="S860" s="67">
        <f>IF(ISNUMBER('B. WasteTracking'!K886), 'B. WasteTracking'!K886*'B. WasteTracking'!$H886/100,0)</f>
        <v>0</v>
      </c>
      <c r="T860" s="67">
        <f>IF(ISNUMBER('B. WasteTracking'!H886), 'B. WasteTracking'!H886,0)</f>
        <v>0</v>
      </c>
      <c r="W860" s="9"/>
      <c r="X860" s="9"/>
      <c r="AX860" s="4">
        <v>848</v>
      </c>
      <c r="AY860" s="4" t="e">
        <f>IF(#REF!="", "0",#REF! *#REF!/100)</f>
        <v>#REF!</v>
      </c>
      <c r="AZ860" s="4" t="e">
        <f>IF(#REF!="", "0",#REF! *#REF!/100)</f>
        <v>#REF!</v>
      </c>
      <c r="BA860" s="4" t="e">
        <f>IF(#REF!="", "0",#REF! *#REF!/100)</f>
        <v>#REF!</v>
      </c>
      <c r="BB860" s="4" t="e">
        <f>IF(#REF!="", "0",#REF! *#REF!/100)</f>
        <v>#REF!</v>
      </c>
    </row>
    <row r="861" spans="16:54" x14ac:dyDescent="0.35">
      <c r="P861" s="14">
        <f>'B. WasteTracking'!G887</f>
        <v>0</v>
      </c>
      <c r="Q861" s="67">
        <f>IF(ISNUMBER('B. WasteTracking'!I887), IF('B. WasteTracking'!$I$38=Calculations!$O$6,'B. WasteTracking'!I887,'B. WasteTracking'!I887*'B. WasteTracking'!$H887/100),0)</f>
        <v>0</v>
      </c>
      <c r="R861" s="67">
        <f>IF(ISNUMBER('B. WasteTracking'!J887), IF('B. WasteTracking'!$J$38=Calculations!$O$6,'B. WasteTracking'!J887,'B. WasteTracking'!J887*'B. WasteTracking'!$H887/100),0)</f>
        <v>0</v>
      </c>
      <c r="S861" s="67">
        <f>IF(ISNUMBER('B. WasteTracking'!K887), 'B. WasteTracking'!K887*'B. WasteTracking'!$H887/100,0)</f>
        <v>0</v>
      </c>
      <c r="T861" s="67">
        <f>IF(ISNUMBER('B. WasteTracking'!H887), 'B. WasteTracking'!H887,0)</f>
        <v>0</v>
      </c>
      <c r="W861" s="9"/>
      <c r="X861" s="9"/>
      <c r="AX861" s="4">
        <v>849</v>
      </c>
      <c r="AY861" s="4" t="e">
        <f>IF(#REF!="", "0",#REF! *#REF!/100)</f>
        <v>#REF!</v>
      </c>
      <c r="AZ861" s="4" t="e">
        <f>IF(#REF!="", "0",#REF! *#REF!/100)</f>
        <v>#REF!</v>
      </c>
      <c r="BA861" s="4" t="e">
        <f>IF(#REF!="", "0",#REF! *#REF!/100)</f>
        <v>#REF!</v>
      </c>
      <c r="BB861" s="4" t="e">
        <f>IF(#REF!="", "0",#REF! *#REF!/100)</f>
        <v>#REF!</v>
      </c>
    </row>
    <row r="862" spans="16:54" x14ac:dyDescent="0.35">
      <c r="P862" s="14">
        <f>'B. WasteTracking'!G888</f>
        <v>0</v>
      </c>
      <c r="Q862" s="67">
        <f>IF(ISNUMBER('B. WasteTracking'!I888), IF('B. WasteTracking'!$I$38=Calculations!$O$6,'B. WasteTracking'!I888,'B. WasteTracking'!I888*'B. WasteTracking'!$H888/100),0)</f>
        <v>0</v>
      </c>
      <c r="R862" s="67">
        <f>IF(ISNUMBER('B. WasteTracking'!J888), IF('B. WasteTracking'!$J$38=Calculations!$O$6,'B. WasteTracking'!J888,'B. WasteTracking'!J888*'B. WasteTracking'!$H888/100),0)</f>
        <v>0</v>
      </c>
      <c r="S862" s="67">
        <f>IF(ISNUMBER('B. WasteTracking'!K888), 'B. WasteTracking'!K888*'B. WasteTracking'!$H888/100,0)</f>
        <v>0</v>
      </c>
      <c r="T862" s="67">
        <f>IF(ISNUMBER('B. WasteTracking'!H888), 'B. WasteTracking'!H888,0)</f>
        <v>0</v>
      </c>
      <c r="W862" s="9"/>
      <c r="X862" s="9"/>
      <c r="AX862" s="4">
        <v>850</v>
      </c>
      <c r="AY862" s="4" t="e">
        <f>IF(#REF!="", "0",#REF! *#REF!/100)</f>
        <v>#REF!</v>
      </c>
      <c r="AZ862" s="4" t="e">
        <f>IF(#REF!="", "0",#REF! *#REF!/100)</f>
        <v>#REF!</v>
      </c>
      <c r="BA862" s="4" t="e">
        <f>IF(#REF!="", "0",#REF! *#REF!/100)</f>
        <v>#REF!</v>
      </c>
      <c r="BB862" s="4" t="e">
        <f>IF(#REF!="", "0",#REF! *#REF!/100)</f>
        <v>#REF!</v>
      </c>
    </row>
    <row r="863" spans="16:54" x14ac:dyDescent="0.35">
      <c r="P863" s="14">
        <f>'B. WasteTracking'!G889</f>
        <v>0</v>
      </c>
      <c r="Q863" s="67">
        <f>IF(ISNUMBER('B. WasteTracking'!I889), IF('B. WasteTracking'!$I$38=Calculations!$O$6,'B. WasteTracking'!I889,'B. WasteTracking'!I889*'B. WasteTracking'!$H889/100),0)</f>
        <v>0</v>
      </c>
      <c r="R863" s="67">
        <f>IF(ISNUMBER('B. WasteTracking'!J889), IF('B. WasteTracking'!$J$38=Calculations!$O$6,'B. WasteTracking'!J889,'B. WasteTracking'!J889*'B. WasteTracking'!$H889/100),0)</f>
        <v>0</v>
      </c>
      <c r="S863" s="67">
        <f>IF(ISNUMBER('B. WasteTracking'!K889), 'B. WasteTracking'!K889*'B. WasteTracking'!$H889/100,0)</f>
        <v>0</v>
      </c>
      <c r="T863" s="67">
        <f>IF(ISNUMBER('B. WasteTracking'!H889), 'B. WasteTracking'!H889,0)</f>
        <v>0</v>
      </c>
      <c r="W863" s="9"/>
      <c r="X863" s="9"/>
      <c r="AX863" s="4">
        <v>851</v>
      </c>
      <c r="AY863" s="4" t="e">
        <f>IF(#REF!="", "0",#REF! *#REF!/100)</f>
        <v>#REF!</v>
      </c>
      <c r="AZ863" s="4" t="e">
        <f>IF(#REF!="", "0",#REF! *#REF!/100)</f>
        <v>#REF!</v>
      </c>
      <c r="BA863" s="4" t="e">
        <f>IF(#REF!="", "0",#REF! *#REF!/100)</f>
        <v>#REF!</v>
      </c>
      <c r="BB863" s="4" t="e">
        <f>IF(#REF!="", "0",#REF! *#REF!/100)</f>
        <v>#REF!</v>
      </c>
    </row>
    <row r="864" spans="16:54" x14ac:dyDescent="0.35">
      <c r="P864" s="14">
        <f>'B. WasteTracking'!G890</f>
        <v>0</v>
      </c>
      <c r="Q864" s="67">
        <f>IF(ISNUMBER('B. WasteTracking'!I890), IF('B. WasteTracking'!$I$38=Calculations!$O$6,'B. WasteTracking'!I890,'B. WasteTracking'!I890*'B. WasteTracking'!$H890/100),0)</f>
        <v>0</v>
      </c>
      <c r="R864" s="67">
        <f>IF(ISNUMBER('B. WasteTracking'!J890), IF('B. WasteTracking'!$J$38=Calculations!$O$6,'B. WasteTracking'!J890,'B. WasteTracking'!J890*'B. WasteTracking'!$H890/100),0)</f>
        <v>0</v>
      </c>
      <c r="S864" s="67">
        <f>IF(ISNUMBER('B. WasteTracking'!K890), 'B. WasteTracking'!K890*'B. WasteTracking'!$H890/100,0)</f>
        <v>0</v>
      </c>
      <c r="T864" s="67">
        <f>IF(ISNUMBER('B. WasteTracking'!H890), 'B. WasteTracking'!H890,0)</f>
        <v>0</v>
      </c>
      <c r="W864" s="9"/>
      <c r="X864" s="9"/>
      <c r="AX864" s="4">
        <v>852</v>
      </c>
      <c r="AY864" s="4" t="e">
        <f>IF(#REF!="", "0",#REF! *#REF!/100)</f>
        <v>#REF!</v>
      </c>
      <c r="AZ864" s="4" t="e">
        <f>IF(#REF!="", "0",#REF! *#REF!/100)</f>
        <v>#REF!</v>
      </c>
      <c r="BA864" s="4" t="e">
        <f>IF(#REF!="", "0",#REF! *#REF!/100)</f>
        <v>#REF!</v>
      </c>
      <c r="BB864" s="4" t="e">
        <f>IF(#REF!="", "0",#REF! *#REF!/100)</f>
        <v>#REF!</v>
      </c>
    </row>
    <row r="865" spans="15:54" x14ac:dyDescent="0.35">
      <c r="P865" s="14">
        <f>'B. WasteTracking'!G891</f>
        <v>0</v>
      </c>
      <c r="Q865" s="67">
        <f>IF(ISNUMBER('B. WasteTracking'!I891), IF('B. WasteTracking'!$I$38=Calculations!$O$6,'B. WasteTracking'!I891,'B. WasteTracking'!I891*'B. WasteTracking'!$H891/100),0)</f>
        <v>0</v>
      </c>
      <c r="R865" s="67">
        <f>IF(ISNUMBER('B. WasteTracking'!J891), IF('B. WasteTracking'!$J$38=Calculations!$O$6,'B. WasteTracking'!J891,'B. WasteTracking'!J891*'B. WasteTracking'!$H891/100),0)</f>
        <v>0</v>
      </c>
      <c r="S865" s="67">
        <f>IF(ISNUMBER('B. WasteTracking'!K891), 'B. WasteTracking'!K891*'B. WasteTracking'!$H891/100,0)</f>
        <v>0</v>
      </c>
      <c r="T865" s="67">
        <f>IF(ISNUMBER('B. WasteTracking'!H891), 'B. WasteTracking'!H891,0)</f>
        <v>0</v>
      </c>
      <c r="W865" s="9"/>
      <c r="X865" s="9"/>
      <c r="AX865" s="4">
        <v>853</v>
      </c>
      <c r="AY865" s="4" t="e">
        <f>IF(#REF!="", "0",#REF! *#REF!/100)</f>
        <v>#REF!</v>
      </c>
      <c r="AZ865" s="4" t="e">
        <f>IF(#REF!="", "0",#REF! *#REF!/100)</f>
        <v>#REF!</v>
      </c>
      <c r="BA865" s="4" t="e">
        <f>IF(#REF!="", "0",#REF! *#REF!/100)</f>
        <v>#REF!</v>
      </c>
      <c r="BB865" s="4" t="e">
        <f>IF(#REF!="", "0",#REF! *#REF!/100)</f>
        <v>#REF!</v>
      </c>
    </row>
    <row r="866" spans="15:54" x14ac:dyDescent="0.35">
      <c r="P866" s="14">
        <f>'B. WasteTracking'!G892</f>
        <v>0</v>
      </c>
      <c r="Q866" s="67">
        <f>IF(ISNUMBER('B. WasteTracking'!I892), IF('B. WasteTracking'!$I$38=Calculations!$O$6,'B. WasteTracking'!I892,'B. WasteTracking'!I892*'B. WasteTracking'!$H892/100),0)</f>
        <v>0</v>
      </c>
      <c r="R866" s="67">
        <f>IF(ISNUMBER('B. WasteTracking'!J892), IF('B. WasteTracking'!$J$38=Calculations!$O$6,'B. WasteTracking'!J892,'B. WasteTracking'!J892*'B. WasteTracking'!$H892/100),0)</f>
        <v>0</v>
      </c>
      <c r="S866" s="67">
        <f>IF(ISNUMBER('B. WasteTracking'!K892), 'B. WasteTracking'!K892*'B. WasteTracking'!$H892/100,0)</f>
        <v>0</v>
      </c>
      <c r="T866" s="67">
        <f>IF(ISNUMBER('B. WasteTracking'!H892), 'B. WasteTracking'!H892,0)</f>
        <v>0</v>
      </c>
      <c r="W866" s="9"/>
      <c r="X866" s="9"/>
      <c r="AX866" s="4">
        <v>854</v>
      </c>
      <c r="AY866" s="4" t="e">
        <f>IF(#REF!="", "0",#REF! *#REF!/100)</f>
        <v>#REF!</v>
      </c>
      <c r="AZ866" s="4" t="e">
        <f>IF(#REF!="", "0",#REF! *#REF!/100)</f>
        <v>#REF!</v>
      </c>
      <c r="BA866" s="4" t="e">
        <f>IF(#REF!="", "0",#REF! *#REF!/100)</f>
        <v>#REF!</v>
      </c>
      <c r="BB866" s="4" t="e">
        <f>IF(#REF!="", "0",#REF! *#REF!/100)</f>
        <v>#REF!</v>
      </c>
    </row>
    <row r="867" spans="15:54" x14ac:dyDescent="0.35">
      <c r="O867" s="4"/>
      <c r="P867" s="14">
        <f>'B. WasteTracking'!G893</f>
        <v>0</v>
      </c>
      <c r="Q867" s="67">
        <f>IF(ISNUMBER('B. WasteTracking'!I893), IF('B. WasteTracking'!$I$38=Calculations!$O$6,'B. WasteTracking'!I893,'B. WasteTracking'!I893*'B. WasteTracking'!$H893/100),0)</f>
        <v>0</v>
      </c>
      <c r="R867" s="67">
        <f>IF(ISNUMBER('B. WasteTracking'!J893), IF('B. WasteTracking'!$J$38=Calculations!$O$6,'B. WasteTracking'!J893,'B. WasteTracking'!J893*'B. WasteTracking'!$H893/100),0)</f>
        <v>0</v>
      </c>
      <c r="S867" s="67">
        <f>IF(ISNUMBER('B. WasteTracking'!K893), 'B. WasteTracking'!K893*'B. WasteTracking'!$H893/100,0)</f>
        <v>0</v>
      </c>
      <c r="T867" s="67">
        <f>IF(ISNUMBER('B. WasteTracking'!H893), 'B. WasteTracking'!H893,0)</f>
        <v>0</v>
      </c>
      <c r="W867" s="9"/>
      <c r="X867" s="9"/>
      <c r="AX867" s="4">
        <v>855</v>
      </c>
      <c r="AY867" s="4" t="e">
        <f>IF(#REF!="", "0",#REF! *#REF!/100)</f>
        <v>#REF!</v>
      </c>
      <c r="AZ867" s="4" t="e">
        <f>IF(#REF!="", "0",#REF! *#REF!/100)</f>
        <v>#REF!</v>
      </c>
      <c r="BA867" s="4" t="e">
        <f>IF(#REF!="", "0",#REF! *#REF!/100)</f>
        <v>#REF!</v>
      </c>
      <c r="BB867" s="4" t="e">
        <f>IF(#REF!="", "0",#REF! *#REF!/100)</f>
        <v>#REF!</v>
      </c>
    </row>
    <row r="868" spans="15:54" x14ac:dyDescent="0.35">
      <c r="O868" s="4"/>
      <c r="P868" s="14">
        <f>'B. WasteTracking'!G894</f>
        <v>0</v>
      </c>
      <c r="Q868" s="67">
        <f>IF(ISNUMBER('B. WasteTracking'!I894), IF('B. WasteTracking'!$I$38=Calculations!$O$6,'B. WasteTracking'!I894,'B. WasteTracking'!I894*'B. WasteTracking'!$H894/100),0)</f>
        <v>0</v>
      </c>
      <c r="R868" s="67">
        <f>IF(ISNUMBER('B. WasteTracking'!J894), IF('B. WasteTracking'!$J$38=Calculations!$O$6,'B. WasteTracking'!J894,'B. WasteTracking'!J894*'B. WasteTracking'!$H894/100),0)</f>
        <v>0</v>
      </c>
      <c r="S868" s="67">
        <f>IF(ISNUMBER('B. WasteTracking'!K894), 'B. WasteTracking'!K894*'B. WasteTracking'!$H894/100,0)</f>
        <v>0</v>
      </c>
      <c r="T868" s="67">
        <f>IF(ISNUMBER('B. WasteTracking'!H894), 'B. WasteTracking'!H894,0)</f>
        <v>0</v>
      </c>
      <c r="W868" s="9"/>
      <c r="X868" s="9"/>
      <c r="AX868" s="4">
        <v>856</v>
      </c>
      <c r="AY868" s="4" t="e">
        <f>IF(#REF!="", "0",#REF! *#REF!/100)</f>
        <v>#REF!</v>
      </c>
      <c r="AZ868" s="4" t="e">
        <f>IF(#REF!="", "0",#REF! *#REF!/100)</f>
        <v>#REF!</v>
      </c>
      <c r="BA868" s="4" t="e">
        <f>IF(#REF!="", "0",#REF! *#REF!/100)</f>
        <v>#REF!</v>
      </c>
      <c r="BB868" s="4" t="e">
        <f>IF(#REF!="", "0",#REF! *#REF!/100)</f>
        <v>#REF!</v>
      </c>
    </row>
    <row r="869" spans="15:54" x14ac:dyDescent="0.35">
      <c r="O869" s="4"/>
      <c r="P869" s="14">
        <f>'B. WasteTracking'!G895</f>
        <v>0</v>
      </c>
      <c r="Q869" s="67">
        <f>IF(ISNUMBER('B. WasteTracking'!I895), IF('B. WasteTracking'!$I$38=Calculations!$O$6,'B. WasteTracking'!I895,'B. WasteTracking'!I895*'B. WasteTracking'!$H895/100),0)</f>
        <v>0</v>
      </c>
      <c r="R869" s="67">
        <f>IF(ISNUMBER('B. WasteTracking'!J895), IF('B. WasteTracking'!$J$38=Calculations!$O$6,'B. WasteTracking'!J895,'B. WasteTracking'!J895*'B. WasteTracking'!$H895/100),0)</f>
        <v>0</v>
      </c>
      <c r="S869" s="67">
        <f>IF(ISNUMBER('B. WasteTracking'!K895), 'B. WasteTracking'!K895*'B. WasteTracking'!$H895/100,0)</f>
        <v>0</v>
      </c>
      <c r="T869" s="67">
        <f>IF(ISNUMBER('B. WasteTracking'!H895), 'B. WasteTracking'!H895,0)</f>
        <v>0</v>
      </c>
      <c r="W869" s="9"/>
      <c r="X869" s="9"/>
      <c r="AX869" s="4">
        <v>857</v>
      </c>
      <c r="AY869" s="4" t="e">
        <f>IF(#REF!="", "0",#REF! *#REF!/100)</f>
        <v>#REF!</v>
      </c>
      <c r="AZ869" s="4" t="e">
        <f>IF(#REF!="", "0",#REF! *#REF!/100)</f>
        <v>#REF!</v>
      </c>
      <c r="BA869" s="4" t="e">
        <f>IF(#REF!="", "0",#REF! *#REF!/100)</f>
        <v>#REF!</v>
      </c>
      <c r="BB869" s="4" t="e">
        <f>IF(#REF!="", "0",#REF! *#REF!/100)</f>
        <v>#REF!</v>
      </c>
    </row>
    <row r="870" spans="15:54" x14ac:dyDescent="0.35">
      <c r="O870" s="4"/>
      <c r="P870" s="14">
        <f>'B. WasteTracking'!G896</f>
        <v>0</v>
      </c>
      <c r="Q870" s="67">
        <f>IF(ISNUMBER('B. WasteTracking'!I896), IF('B. WasteTracking'!$I$38=Calculations!$O$6,'B. WasteTracking'!I896,'B. WasteTracking'!I896*'B. WasteTracking'!$H896/100),0)</f>
        <v>0</v>
      </c>
      <c r="R870" s="67">
        <f>IF(ISNUMBER('B. WasteTracking'!J896), IF('B. WasteTracking'!$J$38=Calculations!$O$6,'B. WasteTracking'!J896,'B. WasteTracking'!J896*'B. WasteTracking'!$H896/100),0)</f>
        <v>0</v>
      </c>
      <c r="S870" s="67">
        <f>IF(ISNUMBER('B. WasteTracking'!K896), 'B. WasteTracking'!K896*'B. WasteTracking'!$H896/100,0)</f>
        <v>0</v>
      </c>
      <c r="T870" s="67">
        <f>IF(ISNUMBER('B. WasteTracking'!H896), 'B. WasteTracking'!H896,0)</f>
        <v>0</v>
      </c>
      <c r="W870" s="9"/>
      <c r="X870" s="9"/>
      <c r="AX870" s="4">
        <v>858</v>
      </c>
      <c r="AY870" s="4" t="e">
        <f>IF(#REF!="", "0",#REF! *#REF!/100)</f>
        <v>#REF!</v>
      </c>
      <c r="AZ870" s="4" t="e">
        <f>IF(#REF!="", "0",#REF! *#REF!/100)</f>
        <v>#REF!</v>
      </c>
      <c r="BA870" s="4" t="e">
        <f>IF(#REF!="", "0",#REF! *#REF!/100)</f>
        <v>#REF!</v>
      </c>
      <c r="BB870" s="4" t="e">
        <f>IF(#REF!="", "0",#REF! *#REF!/100)</f>
        <v>#REF!</v>
      </c>
    </row>
    <row r="871" spans="15:54" x14ac:dyDescent="0.35">
      <c r="P871" s="14">
        <f>'B. WasteTracking'!G897</f>
        <v>0</v>
      </c>
      <c r="Q871" s="67">
        <f>IF(ISNUMBER('B. WasteTracking'!I897), IF('B. WasteTracking'!$I$38=Calculations!$O$6,'B. WasteTracking'!I897,'B. WasteTracking'!I897*'B. WasteTracking'!$H897/100),0)</f>
        <v>0</v>
      </c>
      <c r="R871" s="67">
        <f>IF(ISNUMBER('B. WasteTracking'!J897), IF('B. WasteTracking'!$J$38=Calculations!$O$6,'B. WasteTracking'!J897,'B. WasteTracking'!J897*'B. WasteTracking'!$H897/100),0)</f>
        <v>0</v>
      </c>
      <c r="S871" s="67">
        <f>IF(ISNUMBER('B. WasteTracking'!K897), 'B. WasteTracking'!K897*'B. WasteTracking'!$H897/100,0)</f>
        <v>0</v>
      </c>
      <c r="T871" s="67">
        <f>IF(ISNUMBER('B. WasteTracking'!H897), 'B. WasteTracking'!H897,0)</f>
        <v>0</v>
      </c>
      <c r="W871" s="9"/>
      <c r="X871" s="9"/>
      <c r="AX871" s="4">
        <v>859</v>
      </c>
      <c r="AY871" s="4" t="e">
        <f>IF(#REF!="", "0",#REF! *#REF!/100)</f>
        <v>#REF!</v>
      </c>
      <c r="AZ871" s="4" t="e">
        <f>IF(#REF!="", "0",#REF! *#REF!/100)</f>
        <v>#REF!</v>
      </c>
      <c r="BA871" s="4" t="e">
        <f>IF(#REF!="", "0",#REF! *#REF!/100)</f>
        <v>#REF!</v>
      </c>
      <c r="BB871" s="4" t="e">
        <f>IF(#REF!="", "0",#REF! *#REF!/100)</f>
        <v>#REF!</v>
      </c>
    </row>
    <row r="872" spans="15:54" x14ac:dyDescent="0.35">
      <c r="P872" s="14">
        <f>'B. WasteTracking'!G898</f>
        <v>0</v>
      </c>
      <c r="Q872" s="67">
        <f>IF(ISNUMBER('B. WasteTracking'!I898), IF('B. WasteTracking'!$I$38=Calculations!$O$6,'B. WasteTracking'!I898,'B. WasteTracking'!I898*'B. WasteTracking'!$H898/100),0)</f>
        <v>0</v>
      </c>
      <c r="R872" s="67">
        <f>IF(ISNUMBER('B. WasteTracking'!J898), IF('B. WasteTracking'!$J$38=Calculations!$O$6,'B. WasteTracking'!J898,'B. WasteTracking'!J898*'B. WasteTracking'!$H898/100),0)</f>
        <v>0</v>
      </c>
      <c r="S872" s="67">
        <f>IF(ISNUMBER('B. WasteTracking'!K898), 'B. WasteTracking'!K898*'B. WasteTracking'!$H898/100,0)</f>
        <v>0</v>
      </c>
      <c r="T872" s="67">
        <f>IF(ISNUMBER('B. WasteTracking'!H898), 'B. WasteTracking'!H898,0)</f>
        <v>0</v>
      </c>
      <c r="W872" s="9"/>
      <c r="X872" s="9"/>
      <c r="AX872" s="4">
        <v>860</v>
      </c>
      <c r="AY872" s="4" t="e">
        <f>IF(#REF!="", "0",#REF! *#REF!/100)</f>
        <v>#REF!</v>
      </c>
      <c r="AZ872" s="4" t="e">
        <f>IF(#REF!="", "0",#REF! *#REF!/100)</f>
        <v>#REF!</v>
      </c>
      <c r="BA872" s="4" t="e">
        <f>IF(#REF!="", "0",#REF! *#REF!/100)</f>
        <v>#REF!</v>
      </c>
      <c r="BB872" s="4" t="e">
        <f>IF(#REF!="", "0",#REF! *#REF!/100)</f>
        <v>#REF!</v>
      </c>
    </row>
    <row r="873" spans="15:54" x14ac:dyDescent="0.35">
      <c r="P873" s="14">
        <f>'B. WasteTracking'!G899</f>
        <v>0</v>
      </c>
      <c r="Q873" s="67">
        <f>IF(ISNUMBER('B. WasteTracking'!I899), IF('B. WasteTracking'!$I$38=Calculations!$O$6,'B. WasteTracking'!I899,'B. WasteTracking'!I899*'B. WasteTracking'!$H899/100),0)</f>
        <v>0</v>
      </c>
      <c r="R873" s="67">
        <f>IF(ISNUMBER('B. WasteTracking'!J899), IF('B. WasteTracking'!$J$38=Calculations!$O$6,'B. WasteTracking'!J899,'B. WasteTracking'!J899*'B. WasteTracking'!$H899/100),0)</f>
        <v>0</v>
      </c>
      <c r="S873" s="67">
        <f>IF(ISNUMBER('B. WasteTracking'!K899), 'B. WasteTracking'!K899*'B. WasteTracking'!$H899/100,0)</f>
        <v>0</v>
      </c>
      <c r="T873" s="67">
        <f>IF(ISNUMBER('B. WasteTracking'!H899), 'B. WasteTracking'!H899,0)</f>
        <v>0</v>
      </c>
      <c r="W873" s="9"/>
      <c r="X873" s="9"/>
      <c r="AX873" s="4">
        <v>861</v>
      </c>
      <c r="AY873" s="4" t="e">
        <f>IF(#REF!="", "0",#REF! *#REF!/100)</f>
        <v>#REF!</v>
      </c>
      <c r="AZ873" s="4" t="e">
        <f>IF(#REF!="", "0",#REF! *#REF!/100)</f>
        <v>#REF!</v>
      </c>
      <c r="BA873" s="4" t="e">
        <f>IF(#REF!="", "0",#REF! *#REF!/100)</f>
        <v>#REF!</v>
      </c>
      <c r="BB873" s="4" t="e">
        <f>IF(#REF!="", "0",#REF! *#REF!/100)</f>
        <v>#REF!</v>
      </c>
    </row>
    <row r="874" spans="15:54" x14ac:dyDescent="0.35">
      <c r="P874" s="14">
        <f>'B. WasteTracking'!G900</f>
        <v>0</v>
      </c>
      <c r="Q874" s="67">
        <f>IF(ISNUMBER('B. WasteTracking'!I900), IF('B. WasteTracking'!$I$38=Calculations!$O$6,'B. WasteTracking'!I900,'B. WasteTracking'!I900*'B. WasteTracking'!$H900/100),0)</f>
        <v>0</v>
      </c>
      <c r="R874" s="67">
        <f>IF(ISNUMBER('B. WasteTracking'!J900), IF('B. WasteTracking'!$J$38=Calculations!$O$6,'B. WasteTracking'!J900,'B. WasteTracking'!J900*'B. WasteTracking'!$H900/100),0)</f>
        <v>0</v>
      </c>
      <c r="S874" s="67">
        <f>IF(ISNUMBER('B. WasteTracking'!K900), 'B. WasteTracking'!K900*'B. WasteTracking'!$H900/100,0)</f>
        <v>0</v>
      </c>
      <c r="T874" s="67">
        <f>IF(ISNUMBER('B. WasteTracking'!H900), 'B. WasteTracking'!H900,0)</f>
        <v>0</v>
      </c>
      <c r="W874" s="9"/>
      <c r="X874" s="9"/>
      <c r="AX874" s="4">
        <v>862</v>
      </c>
      <c r="AY874" s="4" t="e">
        <f>IF(#REF!="", "0",#REF! *#REF!/100)</f>
        <v>#REF!</v>
      </c>
      <c r="AZ874" s="4" t="e">
        <f>IF(#REF!="", "0",#REF! *#REF!/100)</f>
        <v>#REF!</v>
      </c>
      <c r="BA874" s="4" t="e">
        <f>IF(#REF!="", "0",#REF! *#REF!/100)</f>
        <v>#REF!</v>
      </c>
      <c r="BB874" s="4" t="e">
        <f>IF(#REF!="", "0",#REF! *#REF!/100)</f>
        <v>#REF!</v>
      </c>
    </row>
    <row r="875" spans="15:54" x14ac:dyDescent="0.35">
      <c r="P875" s="14">
        <f>'B. WasteTracking'!G901</f>
        <v>0</v>
      </c>
      <c r="Q875" s="67">
        <f>IF(ISNUMBER('B. WasteTracking'!I901), IF('B. WasteTracking'!$I$38=Calculations!$O$6,'B. WasteTracking'!I901,'B. WasteTracking'!I901*'B. WasteTracking'!$H901/100),0)</f>
        <v>0</v>
      </c>
      <c r="R875" s="67">
        <f>IF(ISNUMBER('B. WasteTracking'!J901), IF('B. WasteTracking'!$J$38=Calculations!$O$6,'B. WasteTracking'!J901,'B. WasteTracking'!J901*'B. WasteTracking'!$H901/100),0)</f>
        <v>0</v>
      </c>
      <c r="S875" s="67">
        <f>IF(ISNUMBER('B. WasteTracking'!K901), 'B. WasteTracking'!K901*'B. WasteTracking'!$H901/100,0)</f>
        <v>0</v>
      </c>
      <c r="T875" s="67">
        <f>IF(ISNUMBER('B. WasteTracking'!H901), 'B. WasteTracking'!H901,0)</f>
        <v>0</v>
      </c>
      <c r="W875" s="9"/>
      <c r="X875" s="9"/>
      <c r="AX875" s="4">
        <v>863</v>
      </c>
      <c r="AY875" s="4" t="e">
        <f>IF(#REF!="", "0",#REF! *#REF!/100)</f>
        <v>#REF!</v>
      </c>
      <c r="AZ875" s="4" t="e">
        <f>IF(#REF!="", "0",#REF! *#REF!/100)</f>
        <v>#REF!</v>
      </c>
      <c r="BA875" s="4" t="e">
        <f>IF(#REF!="", "0",#REF! *#REF!/100)</f>
        <v>#REF!</v>
      </c>
      <c r="BB875" s="4" t="e">
        <f>IF(#REF!="", "0",#REF! *#REF!/100)</f>
        <v>#REF!</v>
      </c>
    </row>
    <row r="876" spans="15:54" x14ac:dyDescent="0.35">
      <c r="P876" s="14">
        <f>'B. WasteTracking'!G902</f>
        <v>0</v>
      </c>
      <c r="Q876" s="67">
        <f>IF(ISNUMBER('B. WasteTracking'!I902), IF('B. WasteTracking'!$I$38=Calculations!$O$6,'B. WasteTracking'!I902,'B. WasteTracking'!I902*'B. WasteTracking'!$H902/100),0)</f>
        <v>0</v>
      </c>
      <c r="R876" s="67">
        <f>IF(ISNUMBER('B. WasteTracking'!J902), IF('B. WasteTracking'!$J$38=Calculations!$O$6,'B. WasteTracking'!J902,'B. WasteTracking'!J902*'B. WasteTracking'!$H902/100),0)</f>
        <v>0</v>
      </c>
      <c r="S876" s="67">
        <f>IF(ISNUMBER('B. WasteTracking'!K902), 'B. WasteTracking'!K902*'B. WasteTracking'!$H902/100,0)</f>
        <v>0</v>
      </c>
      <c r="T876" s="67">
        <f>IF(ISNUMBER('B. WasteTracking'!H902), 'B. WasteTracking'!H902,0)</f>
        <v>0</v>
      </c>
      <c r="W876" s="9"/>
      <c r="X876" s="9"/>
      <c r="AX876" s="4">
        <v>864</v>
      </c>
      <c r="AY876" s="4" t="e">
        <f>IF(#REF!="", "0",#REF! *#REF!/100)</f>
        <v>#REF!</v>
      </c>
      <c r="AZ876" s="4" t="e">
        <f>IF(#REF!="", "0",#REF! *#REF!/100)</f>
        <v>#REF!</v>
      </c>
      <c r="BA876" s="4" t="e">
        <f>IF(#REF!="", "0",#REF! *#REF!/100)</f>
        <v>#REF!</v>
      </c>
      <c r="BB876" s="4" t="e">
        <f>IF(#REF!="", "0",#REF! *#REF!/100)</f>
        <v>#REF!</v>
      </c>
    </row>
    <row r="877" spans="15:54" x14ac:dyDescent="0.35">
      <c r="P877" s="14">
        <f>'B. WasteTracking'!G903</f>
        <v>0</v>
      </c>
      <c r="Q877" s="67">
        <f>IF(ISNUMBER('B. WasteTracking'!I903), IF('B. WasteTracking'!$I$38=Calculations!$O$6,'B. WasteTracking'!I903,'B. WasteTracking'!I903*'B. WasteTracking'!$H903/100),0)</f>
        <v>0</v>
      </c>
      <c r="R877" s="67">
        <f>IF(ISNUMBER('B. WasteTracking'!J903), IF('B. WasteTracking'!$J$38=Calculations!$O$6,'B. WasteTracking'!J903,'B. WasteTracking'!J903*'B. WasteTracking'!$H903/100),0)</f>
        <v>0</v>
      </c>
      <c r="S877" s="67">
        <f>IF(ISNUMBER('B. WasteTracking'!K903), 'B. WasteTracking'!K903*'B. WasteTracking'!$H903/100,0)</f>
        <v>0</v>
      </c>
      <c r="T877" s="67">
        <f>IF(ISNUMBER('B. WasteTracking'!H903), 'B. WasteTracking'!H903,0)</f>
        <v>0</v>
      </c>
      <c r="W877" s="9"/>
      <c r="X877" s="9"/>
      <c r="AX877" s="4">
        <v>865</v>
      </c>
      <c r="AY877" s="4" t="e">
        <f>IF(#REF!="", "0",#REF! *#REF!/100)</f>
        <v>#REF!</v>
      </c>
      <c r="AZ877" s="4" t="e">
        <f>IF(#REF!="", "0",#REF! *#REF!/100)</f>
        <v>#REF!</v>
      </c>
      <c r="BA877" s="4" t="e">
        <f>IF(#REF!="", "0",#REF! *#REF!/100)</f>
        <v>#REF!</v>
      </c>
      <c r="BB877" s="4" t="e">
        <f>IF(#REF!="", "0",#REF! *#REF!/100)</f>
        <v>#REF!</v>
      </c>
    </row>
    <row r="878" spans="15:54" x14ac:dyDescent="0.35">
      <c r="P878" s="14">
        <f>'B. WasteTracking'!G904</f>
        <v>0</v>
      </c>
      <c r="Q878" s="67">
        <f>IF(ISNUMBER('B. WasteTracking'!I904), IF('B. WasteTracking'!$I$38=Calculations!$O$6,'B. WasteTracking'!I904,'B. WasteTracking'!I904*'B. WasteTracking'!$H904/100),0)</f>
        <v>0</v>
      </c>
      <c r="R878" s="67">
        <f>IF(ISNUMBER('B. WasteTracking'!J904), IF('B. WasteTracking'!$J$38=Calculations!$O$6,'B. WasteTracking'!J904,'B. WasteTracking'!J904*'B. WasteTracking'!$H904/100),0)</f>
        <v>0</v>
      </c>
      <c r="S878" s="67">
        <f>IF(ISNUMBER('B. WasteTracking'!K904), 'B. WasteTracking'!K904*'B. WasteTracking'!$H904/100,0)</f>
        <v>0</v>
      </c>
      <c r="T878" s="67">
        <f>IF(ISNUMBER('B. WasteTracking'!H904), 'B. WasteTracking'!H904,0)</f>
        <v>0</v>
      </c>
      <c r="W878" s="9"/>
      <c r="X878" s="9"/>
      <c r="AX878" s="4">
        <v>866</v>
      </c>
      <c r="AY878" s="4" t="e">
        <f>IF(#REF!="", "0",#REF! *#REF!/100)</f>
        <v>#REF!</v>
      </c>
      <c r="AZ878" s="4" t="e">
        <f>IF(#REF!="", "0",#REF! *#REF!/100)</f>
        <v>#REF!</v>
      </c>
      <c r="BA878" s="4" t="e">
        <f>IF(#REF!="", "0",#REF! *#REF!/100)</f>
        <v>#REF!</v>
      </c>
      <c r="BB878" s="4" t="e">
        <f>IF(#REF!="", "0",#REF! *#REF!/100)</f>
        <v>#REF!</v>
      </c>
    </row>
    <row r="879" spans="15:54" x14ac:dyDescent="0.35">
      <c r="P879" s="14">
        <f>'B. WasteTracking'!G905</f>
        <v>0</v>
      </c>
      <c r="Q879" s="67">
        <f>IF(ISNUMBER('B. WasteTracking'!I905), IF('B. WasteTracking'!$I$38=Calculations!$O$6,'B. WasteTracking'!I905,'B. WasteTracking'!I905*'B. WasteTracking'!$H905/100),0)</f>
        <v>0</v>
      </c>
      <c r="R879" s="67">
        <f>IF(ISNUMBER('B. WasteTracking'!J905), IF('B. WasteTracking'!$J$38=Calculations!$O$6,'B. WasteTracking'!J905,'B. WasteTracking'!J905*'B. WasteTracking'!$H905/100),0)</f>
        <v>0</v>
      </c>
      <c r="S879" s="67">
        <f>IF(ISNUMBER('B. WasteTracking'!K905), 'B. WasteTracking'!K905*'B. WasteTracking'!$H905/100,0)</f>
        <v>0</v>
      </c>
      <c r="T879" s="67">
        <f>IF(ISNUMBER('B. WasteTracking'!H905), 'B. WasteTracking'!H905,0)</f>
        <v>0</v>
      </c>
      <c r="W879" s="9"/>
      <c r="X879" s="9"/>
      <c r="AX879" s="4">
        <v>867</v>
      </c>
      <c r="AY879" s="4" t="e">
        <f>IF(#REF!="", "0",#REF! *#REF!/100)</f>
        <v>#REF!</v>
      </c>
      <c r="AZ879" s="4" t="e">
        <f>IF(#REF!="", "0",#REF! *#REF!/100)</f>
        <v>#REF!</v>
      </c>
      <c r="BA879" s="4" t="e">
        <f>IF(#REF!="", "0",#REF! *#REF!/100)</f>
        <v>#REF!</v>
      </c>
      <c r="BB879" s="4" t="e">
        <f>IF(#REF!="", "0",#REF! *#REF!/100)</f>
        <v>#REF!</v>
      </c>
    </row>
    <row r="880" spans="15:54" x14ac:dyDescent="0.35">
      <c r="P880" s="14">
        <f>'B. WasteTracking'!G906</f>
        <v>0</v>
      </c>
      <c r="Q880" s="67">
        <f>IF(ISNUMBER('B. WasteTracking'!I906), IF('B. WasteTracking'!$I$38=Calculations!$O$6,'B. WasteTracking'!I906,'B. WasteTracking'!I906*'B. WasteTracking'!$H906/100),0)</f>
        <v>0</v>
      </c>
      <c r="R880" s="67">
        <f>IF(ISNUMBER('B. WasteTracking'!J906), IF('B. WasteTracking'!$J$38=Calculations!$O$6,'B. WasteTracking'!J906,'B. WasteTracking'!J906*'B. WasteTracking'!$H906/100),0)</f>
        <v>0</v>
      </c>
      <c r="S880" s="67">
        <f>IF(ISNUMBER('B. WasteTracking'!K906), 'B. WasteTracking'!K906*'B. WasteTracking'!$H906/100,0)</f>
        <v>0</v>
      </c>
      <c r="T880" s="67">
        <f>IF(ISNUMBER('B. WasteTracking'!H906), 'B. WasteTracking'!H906,0)</f>
        <v>0</v>
      </c>
      <c r="W880" s="9"/>
      <c r="X880" s="9"/>
      <c r="AX880" s="4">
        <v>868</v>
      </c>
      <c r="AY880" s="4" t="e">
        <f>IF(#REF!="", "0",#REF! *#REF!/100)</f>
        <v>#REF!</v>
      </c>
      <c r="AZ880" s="4" t="e">
        <f>IF(#REF!="", "0",#REF! *#REF!/100)</f>
        <v>#REF!</v>
      </c>
      <c r="BA880" s="4" t="e">
        <f>IF(#REF!="", "0",#REF! *#REF!/100)</f>
        <v>#REF!</v>
      </c>
      <c r="BB880" s="4" t="e">
        <f>IF(#REF!="", "0",#REF! *#REF!/100)</f>
        <v>#REF!</v>
      </c>
    </row>
    <row r="881" spans="16:54" x14ac:dyDescent="0.35">
      <c r="P881" s="14">
        <f>'B. WasteTracking'!G907</f>
        <v>0</v>
      </c>
      <c r="Q881" s="67">
        <f>IF(ISNUMBER('B. WasteTracking'!I907), IF('B. WasteTracking'!$I$38=Calculations!$O$6,'B. WasteTracking'!I907,'B. WasteTracking'!I907*'B. WasteTracking'!$H907/100),0)</f>
        <v>0</v>
      </c>
      <c r="R881" s="67">
        <f>IF(ISNUMBER('B. WasteTracking'!J907), IF('B. WasteTracking'!$J$38=Calculations!$O$6,'B. WasteTracking'!J907,'B. WasteTracking'!J907*'B. WasteTracking'!$H907/100),0)</f>
        <v>0</v>
      </c>
      <c r="S881" s="67">
        <f>IF(ISNUMBER('B. WasteTracking'!K907), 'B. WasteTracking'!K907*'B. WasteTracking'!$H907/100,0)</f>
        <v>0</v>
      </c>
      <c r="T881" s="67">
        <f>IF(ISNUMBER('B. WasteTracking'!H907), 'B. WasteTracking'!H907,0)</f>
        <v>0</v>
      </c>
      <c r="W881" s="9"/>
      <c r="X881" s="9"/>
      <c r="AX881" s="4">
        <v>869</v>
      </c>
      <c r="AY881" s="4" t="e">
        <f>IF(#REF!="", "0",#REF! *#REF!/100)</f>
        <v>#REF!</v>
      </c>
      <c r="AZ881" s="4" t="e">
        <f>IF(#REF!="", "0",#REF! *#REF!/100)</f>
        <v>#REF!</v>
      </c>
      <c r="BA881" s="4" t="e">
        <f>IF(#REF!="", "0",#REF! *#REF!/100)</f>
        <v>#REF!</v>
      </c>
      <c r="BB881" s="4" t="e">
        <f>IF(#REF!="", "0",#REF! *#REF!/100)</f>
        <v>#REF!</v>
      </c>
    </row>
    <row r="882" spans="16:54" x14ac:dyDescent="0.35">
      <c r="P882" s="14">
        <f>'B. WasteTracking'!G908</f>
        <v>0</v>
      </c>
      <c r="Q882" s="67">
        <f>IF(ISNUMBER('B. WasteTracking'!I908), IF('B. WasteTracking'!$I$38=Calculations!$O$6,'B. WasteTracking'!I908,'B. WasteTracking'!I908*'B. WasteTracking'!$H908/100),0)</f>
        <v>0</v>
      </c>
      <c r="R882" s="67">
        <f>IF(ISNUMBER('B. WasteTracking'!J908), IF('B. WasteTracking'!$J$38=Calculations!$O$6,'B. WasteTracking'!J908,'B. WasteTracking'!J908*'B. WasteTracking'!$H908/100),0)</f>
        <v>0</v>
      </c>
      <c r="S882" s="67">
        <f>IF(ISNUMBER('B. WasteTracking'!K908), 'B. WasteTracking'!K908*'B. WasteTracking'!$H908/100,0)</f>
        <v>0</v>
      </c>
      <c r="T882" s="67">
        <f>IF(ISNUMBER('B. WasteTracking'!H908), 'B. WasteTracking'!H908,0)</f>
        <v>0</v>
      </c>
      <c r="W882" s="9"/>
      <c r="X882" s="9"/>
      <c r="AX882" s="4">
        <v>870</v>
      </c>
      <c r="AY882" s="4" t="e">
        <f>IF(#REF!="", "0",#REF! *#REF!/100)</f>
        <v>#REF!</v>
      </c>
      <c r="AZ882" s="4" t="e">
        <f>IF(#REF!="", "0",#REF! *#REF!/100)</f>
        <v>#REF!</v>
      </c>
      <c r="BA882" s="4" t="e">
        <f>IF(#REF!="", "0",#REF! *#REF!/100)</f>
        <v>#REF!</v>
      </c>
      <c r="BB882" s="4" t="e">
        <f>IF(#REF!="", "0",#REF! *#REF!/100)</f>
        <v>#REF!</v>
      </c>
    </row>
    <row r="883" spans="16:54" x14ac:dyDescent="0.35">
      <c r="P883" s="14">
        <f>'B. WasteTracking'!G909</f>
        <v>0</v>
      </c>
      <c r="Q883" s="67">
        <f>IF(ISNUMBER('B. WasteTracking'!I909), IF('B. WasteTracking'!$I$38=Calculations!$O$6,'B. WasteTracking'!I909,'B. WasteTracking'!I909*'B. WasteTracking'!$H909/100),0)</f>
        <v>0</v>
      </c>
      <c r="R883" s="67">
        <f>IF(ISNUMBER('B. WasteTracking'!J909), IF('B. WasteTracking'!$J$38=Calculations!$O$6,'B. WasteTracking'!J909,'B. WasteTracking'!J909*'B. WasteTracking'!$H909/100),0)</f>
        <v>0</v>
      </c>
      <c r="S883" s="67">
        <f>IF(ISNUMBER('B. WasteTracking'!K909), 'B. WasteTracking'!K909*'B. WasteTracking'!$H909/100,0)</f>
        <v>0</v>
      </c>
      <c r="T883" s="67">
        <f>IF(ISNUMBER('B. WasteTracking'!H909), 'B. WasteTracking'!H909,0)</f>
        <v>0</v>
      </c>
      <c r="W883" s="9"/>
      <c r="X883" s="9"/>
      <c r="AX883" s="4">
        <v>871</v>
      </c>
      <c r="AY883" s="4" t="e">
        <f>IF(#REF!="", "0",#REF! *#REF!/100)</f>
        <v>#REF!</v>
      </c>
      <c r="AZ883" s="4" t="e">
        <f>IF(#REF!="", "0",#REF! *#REF!/100)</f>
        <v>#REF!</v>
      </c>
      <c r="BA883" s="4" t="e">
        <f>IF(#REF!="", "0",#REF! *#REF!/100)</f>
        <v>#REF!</v>
      </c>
      <c r="BB883" s="4" t="e">
        <f>IF(#REF!="", "0",#REF! *#REF!/100)</f>
        <v>#REF!</v>
      </c>
    </row>
    <row r="884" spans="16:54" x14ac:dyDescent="0.35">
      <c r="P884" s="14">
        <f>'B. WasteTracking'!G910</f>
        <v>0</v>
      </c>
      <c r="Q884" s="67">
        <f>IF(ISNUMBER('B. WasteTracking'!I910), IF('B. WasteTracking'!$I$38=Calculations!$O$6,'B. WasteTracking'!I910,'B. WasteTracking'!I910*'B. WasteTracking'!$H910/100),0)</f>
        <v>0</v>
      </c>
      <c r="R884" s="67">
        <f>IF(ISNUMBER('B. WasteTracking'!J910), IF('B. WasteTracking'!$J$38=Calculations!$O$6,'B. WasteTracking'!J910,'B. WasteTracking'!J910*'B. WasteTracking'!$H910/100),0)</f>
        <v>0</v>
      </c>
      <c r="S884" s="67">
        <f>IF(ISNUMBER('B. WasteTracking'!K910), 'B. WasteTracking'!K910*'B. WasteTracking'!$H910/100,0)</f>
        <v>0</v>
      </c>
      <c r="T884" s="67">
        <f>IF(ISNUMBER('B. WasteTracking'!H910), 'B. WasteTracking'!H910,0)</f>
        <v>0</v>
      </c>
      <c r="W884" s="9"/>
      <c r="X884" s="9"/>
      <c r="AX884" s="4">
        <v>872</v>
      </c>
      <c r="AY884" s="4" t="e">
        <f>IF(#REF!="", "0",#REF! *#REF!/100)</f>
        <v>#REF!</v>
      </c>
      <c r="AZ884" s="4" t="e">
        <f>IF(#REF!="", "0",#REF! *#REF!/100)</f>
        <v>#REF!</v>
      </c>
      <c r="BA884" s="4" t="e">
        <f>IF(#REF!="", "0",#REF! *#REF!/100)</f>
        <v>#REF!</v>
      </c>
      <c r="BB884" s="4" t="e">
        <f>IF(#REF!="", "0",#REF! *#REF!/100)</f>
        <v>#REF!</v>
      </c>
    </row>
    <row r="885" spans="16:54" x14ac:dyDescent="0.35">
      <c r="P885" s="14">
        <f>'B. WasteTracking'!G911</f>
        <v>0</v>
      </c>
      <c r="Q885" s="67">
        <f>IF(ISNUMBER('B. WasteTracking'!I911), IF('B. WasteTracking'!$I$38=Calculations!$O$6,'B. WasteTracking'!I911,'B. WasteTracking'!I911*'B. WasteTracking'!$H911/100),0)</f>
        <v>0</v>
      </c>
      <c r="R885" s="67">
        <f>IF(ISNUMBER('B. WasteTracking'!J911), IF('B. WasteTracking'!$J$38=Calculations!$O$6,'B. WasteTracking'!J911,'B. WasteTracking'!J911*'B. WasteTracking'!$H911/100),0)</f>
        <v>0</v>
      </c>
      <c r="S885" s="67">
        <f>IF(ISNUMBER('B. WasteTracking'!K911), 'B. WasteTracking'!K911*'B. WasteTracking'!$H911/100,0)</f>
        <v>0</v>
      </c>
      <c r="T885" s="67">
        <f>IF(ISNUMBER('B. WasteTracking'!H911), 'B. WasteTracking'!H911,0)</f>
        <v>0</v>
      </c>
      <c r="W885" s="9"/>
      <c r="X885" s="9"/>
      <c r="AX885" s="4">
        <v>873</v>
      </c>
      <c r="AY885" s="4" t="e">
        <f>IF(#REF!="", "0",#REF! *#REF!/100)</f>
        <v>#REF!</v>
      </c>
      <c r="AZ885" s="4" t="e">
        <f>IF(#REF!="", "0",#REF! *#REF!/100)</f>
        <v>#REF!</v>
      </c>
      <c r="BA885" s="4" t="e">
        <f>IF(#REF!="", "0",#REF! *#REF!/100)</f>
        <v>#REF!</v>
      </c>
      <c r="BB885" s="4" t="e">
        <f>IF(#REF!="", "0",#REF! *#REF!/100)</f>
        <v>#REF!</v>
      </c>
    </row>
    <row r="886" spans="16:54" x14ac:dyDescent="0.35">
      <c r="P886" s="14">
        <f>'B. WasteTracking'!G912</f>
        <v>0</v>
      </c>
      <c r="Q886" s="67">
        <f>IF(ISNUMBER('B. WasteTracking'!I912), IF('B. WasteTracking'!$I$38=Calculations!$O$6,'B. WasteTracking'!I912,'B. WasteTracking'!I912*'B. WasteTracking'!$H912/100),0)</f>
        <v>0</v>
      </c>
      <c r="R886" s="67">
        <f>IF(ISNUMBER('B. WasteTracking'!J912), IF('B. WasteTracking'!$J$38=Calculations!$O$6,'B. WasteTracking'!J912,'B. WasteTracking'!J912*'B. WasteTracking'!$H912/100),0)</f>
        <v>0</v>
      </c>
      <c r="S886" s="67">
        <f>IF(ISNUMBER('B. WasteTracking'!K912), 'B. WasteTracking'!K912*'B. WasteTracking'!$H912/100,0)</f>
        <v>0</v>
      </c>
      <c r="T886" s="67">
        <f>IF(ISNUMBER('B. WasteTracking'!H912), 'B. WasteTracking'!H912,0)</f>
        <v>0</v>
      </c>
      <c r="W886" s="9"/>
      <c r="X886" s="9"/>
      <c r="AX886" s="4">
        <v>874</v>
      </c>
      <c r="AY886" s="4" t="e">
        <f>IF(#REF!="", "0",#REF! *#REF!/100)</f>
        <v>#REF!</v>
      </c>
      <c r="AZ886" s="4" t="e">
        <f>IF(#REF!="", "0",#REF! *#REF!/100)</f>
        <v>#REF!</v>
      </c>
      <c r="BA886" s="4" t="e">
        <f>IF(#REF!="", "0",#REF! *#REF!/100)</f>
        <v>#REF!</v>
      </c>
      <c r="BB886" s="4" t="e">
        <f>IF(#REF!="", "0",#REF! *#REF!/100)</f>
        <v>#REF!</v>
      </c>
    </row>
    <row r="887" spans="16:54" x14ac:dyDescent="0.35">
      <c r="P887" s="14">
        <f>'B. WasteTracking'!G913</f>
        <v>0</v>
      </c>
      <c r="Q887" s="67">
        <f>IF(ISNUMBER('B. WasteTracking'!I913), IF('B. WasteTracking'!$I$38=Calculations!$O$6,'B. WasteTracking'!I913,'B. WasteTracking'!I913*'B. WasteTracking'!$H913/100),0)</f>
        <v>0</v>
      </c>
      <c r="R887" s="67">
        <f>IF(ISNUMBER('B. WasteTracking'!J913), IF('B. WasteTracking'!$J$38=Calculations!$O$6,'B. WasteTracking'!J913,'B. WasteTracking'!J913*'B. WasteTracking'!$H913/100),0)</f>
        <v>0</v>
      </c>
      <c r="S887" s="67">
        <f>IF(ISNUMBER('B. WasteTracking'!K913), 'B. WasteTracking'!K913*'B. WasteTracking'!$H913/100,0)</f>
        <v>0</v>
      </c>
      <c r="T887" s="67">
        <f>IF(ISNUMBER('B. WasteTracking'!H913), 'B. WasteTracking'!H913,0)</f>
        <v>0</v>
      </c>
      <c r="W887" s="9"/>
      <c r="X887" s="9"/>
      <c r="AX887" s="4">
        <v>875</v>
      </c>
      <c r="AY887" s="4" t="e">
        <f>IF(#REF!="", "0",#REF! *#REF!/100)</f>
        <v>#REF!</v>
      </c>
      <c r="AZ887" s="4" t="e">
        <f>IF(#REF!="", "0",#REF! *#REF!/100)</f>
        <v>#REF!</v>
      </c>
      <c r="BA887" s="4" t="e">
        <f>IF(#REF!="", "0",#REF! *#REF!/100)</f>
        <v>#REF!</v>
      </c>
      <c r="BB887" s="4" t="e">
        <f>IF(#REF!="", "0",#REF! *#REF!/100)</f>
        <v>#REF!</v>
      </c>
    </row>
    <row r="888" spans="16:54" x14ac:dyDescent="0.35">
      <c r="P888" s="14">
        <f>'B. WasteTracking'!G914</f>
        <v>0</v>
      </c>
      <c r="Q888" s="67">
        <f>IF(ISNUMBER('B. WasteTracking'!I914), IF('B. WasteTracking'!$I$38=Calculations!$O$6,'B. WasteTracking'!I914,'B. WasteTracking'!I914*'B. WasteTracking'!$H914/100),0)</f>
        <v>0</v>
      </c>
      <c r="R888" s="67">
        <f>IF(ISNUMBER('B. WasteTracking'!J914), IF('B. WasteTracking'!$J$38=Calculations!$O$6,'B. WasteTracking'!J914,'B. WasteTracking'!J914*'B. WasteTracking'!$H914/100),0)</f>
        <v>0</v>
      </c>
      <c r="S888" s="67">
        <f>IF(ISNUMBER('B. WasteTracking'!K914), 'B. WasteTracking'!K914*'B. WasteTracking'!$H914/100,0)</f>
        <v>0</v>
      </c>
      <c r="T888" s="67">
        <f>IF(ISNUMBER('B. WasteTracking'!H914), 'B. WasteTracking'!H914,0)</f>
        <v>0</v>
      </c>
      <c r="W888" s="9"/>
      <c r="X888" s="9"/>
      <c r="AX888" s="4">
        <v>876</v>
      </c>
      <c r="AY888" s="4" t="e">
        <f>IF(#REF!="", "0",#REF! *#REF!/100)</f>
        <v>#REF!</v>
      </c>
      <c r="AZ888" s="4" t="e">
        <f>IF(#REF!="", "0",#REF! *#REF!/100)</f>
        <v>#REF!</v>
      </c>
      <c r="BA888" s="4" t="e">
        <f>IF(#REF!="", "0",#REF! *#REF!/100)</f>
        <v>#REF!</v>
      </c>
      <c r="BB888" s="4" t="e">
        <f>IF(#REF!="", "0",#REF! *#REF!/100)</f>
        <v>#REF!</v>
      </c>
    </row>
    <row r="889" spans="16:54" x14ac:dyDescent="0.35">
      <c r="P889" s="14">
        <f>'B. WasteTracking'!G915</f>
        <v>0</v>
      </c>
      <c r="Q889" s="67">
        <f>IF(ISNUMBER('B. WasteTracking'!I915), IF('B. WasteTracking'!$I$38=Calculations!$O$6,'B. WasteTracking'!I915,'B. WasteTracking'!I915*'B. WasteTracking'!$H915/100),0)</f>
        <v>0</v>
      </c>
      <c r="R889" s="67">
        <f>IF(ISNUMBER('B. WasteTracking'!J915), IF('B. WasteTracking'!$J$38=Calculations!$O$6,'B. WasteTracking'!J915,'B. WasteTracking'!J915*'B. WasteTracking'!$H915/100),0)</f>
        <v>0</v>
      </c>
      <c r="S889" s="67">
        <f>IF(ISNUMBER('B. WasteTracking'!K915), 'B. WasteTracking'!K915*'B. WasteTracking'!$H915/100,0)</f>
        <v>0</v>
      </c>
      <c r="T889" s="67">
        <f>IF(ISNUMBER('B. WasteTracking'!H915), 'B. WasteTracking'!H915,0)</f>
        <v>0</v>
      </c>
      <c r="W889" s="9"/>
      <c r="X889" s="9"/>
      <c r="AX889" s="4">
        <v>877</v>
      </c>
      <c r="AY889" s="4" t="e">
        <f>IF(#REF!="", "0",#REF! *#REF!/100)</f>
        <v>#REF!</v>
      </c>
      <c r="AZ889" s="4" t="e">
        <f>IF(#REF!="", "0",#REF! *#REF!/100)</f>
        <v>#REF!</v>
      </c>
      <c r="BA889" s="4" t="e">
        <f>IF(#REF!="", "0",#REF! *#REF!/100)</f>
        <v>#REF!</v>
      </c>
      <c r="BB889" s="4" t="e">
        <f>IF(#REF!="", "0",#REF! *#REF!/100)</f>
        <v>#REF!</v>
      </c>
    </row>
    <row r="890" spans="16:54" x14ac:dyDescent="0.35">
      <c r="P890" s="14">
        <f>'B. WasteTracking'!G916</f>
        <v>0</v>
      </c>
      <c r="Q890" s="67">
        <f>IF(ISNUMBER('B. WasteTracking'!I916), IF('B. WasteTracking'!$I$38=Calculations!$O$6,'B. WasteTracking'!I916,'B. WasteTracking'!I916*'B. WasteTracking'!$H916/100),0)</f>
        <v>0</v>
      </c>
      <c r="R890" s="67">
        <f>IF(ISNUMBER('B. WasteTracking'!J916), IF('B. WasteTracking'!$J$38=Calculations!$O$6,'B. WasteTracking'!J916,'B. WasteTracking'!J916*'B. WasteTracking'!$H916/100),0)</f>
        <v>0</v>
      </c>
      <c r="S890" s="67">
        <f>IF(ISNUMBER('B. WasteTracking'!K916), 'B. WasteTracking'!K916*'B. WasteTracking'!$H916/100,0)</f>
        <v>0</v>
      </c>
      <c r="T890" s="67">
        <f>IF(ISNUMBER('B. WasteTracking'!H916), 'B. WasteTracking'!H916,0)</f>
        <v>0</v>
      </c>
      <c r="W890" s="9"/>
      <c r="X890" s="9"/>
      <c r="AX890" s="4">
        <v>878</v>
      </c>
      <c r="AY890" s="4" t="e">
        <f>IF(#REF!="", "0",#REF! *#REF!/100)</f>
        <v>#REF!</v>
      </c>
      <c r="AZ890" s="4" t="e">
        <f>IF(#REF!="", "0",#REF! *#REF!/100)</f>
        <v>#REF!</v>
      </c>
      <c r="BA890" s="4" t="e">
        <f>IF(#REF!="", "0",#REF! *#REF!/100)</f>
        <v>#REF!</v>
      </c>
      <c r="BB890" s="4" t="e">
        <f>IF(#REF!="", "0",#REF! *#REF!/100)</f>
        <v>#REF!</v>
      </c>
    </row>
    <row r="891" spans="16:54" x14ac:dyDescent="0.35">
      <c r="P891" s="14">
        <f>'B. WasteTracking'!G917</f>
        <v>0</v>
      </c>
      <c r="Q891" s="67">
        <f>IF(ISNUMBER('B. WasteTracking'!I917), IF('B. WasteTracking'!$I$38=Calculations!$O$6,'B. WasteTracking'!I917,'B. WasteTracking'!I917*'B. WasteTracking'!$H917/100),0)</f>
        <v>0</v>
      </c>
      <c r="R891" s="67">
        <f>IF(ISNUMBER('B. WasteTracking'!J917), IF('B. WasteTracking'!$J$38=Calculations!$O$6,'B. WasteTracking'!J917,'B. WasteTracking'!J917*'B. WasteTracking'!$H917/100),0)</f>
        <v>0</v>
      </c>
      <c r="S891" s="67">
        <f>IF(ISNUMBER('B. WasteTracking'!K917), 'B. WasteTracking'!K917*'B. WasteTracking'!$H917/100,0)</f>
        <v>0</v>
      </c>
      <c r="T891" s="67">
        <f>IF(ISNUMBER('B. WasteTracking'!H917), 'B. WasteTracking'!H917,0)</f>
        <v>0</v>
      </c>
      <c r="W891" s="9"/>
      <c r="X891" s="9"/>
      <c r="AX891" s="4">
        <v>879</v>
      </c>
      <c r="AY891" s="4" t="e">
        <f>IF(#REF!="", "0",#REF! *#REF!/100)</f>
        <v>#REF!</v>
      </c>
      <c r="AZ891" s="4" t="e">
        <f>IF(#REF!="", "0",#REF! *#REF!/100)</f>
        <v>#REF!</v>
      </c>
      <c r="BA891" s="4" t="e">
        <f>IF(#REF!="", "0",#REF! *#REF!/100)</f>
        <v>#REF!</v>
      </c>
      <c r="BB891" s="4" t="e">
        <f>IF(#REF!="", "0",#REF! *#REF!/100)</f>
        <v>#REF!</v>
      </c>
    </row>
    <row r="892" spans="16:54" x14ac:dyDescent="0.35">
      <c r="P892" s="14">
        <f>'B. WasteTracking'!G918</f>
        <v>0</v>
      </c>
      <c r="Q892" s="67">
        <f>IF(ISNUMBER('B. WasteTracking'!I918), IF('B. WasteTracking'!$I$38=Calculations!$O$6,'B. WasteTracking'!I918,'B. WasteTracking'!I918*'B. WasteTracking'!$H918/100),0)</f>
        <v>0</v>
      </c>
      <c r="R892" s="67">
        <f>IF(ISNUMBER('B. WasteTracking'!J918), IF('B. WasteTracking'!$J$38=Calculations!$O$6,'B. WasteTracking'!J918,'B. WasteTracking'!J918*'B. WasteTracking'!$H918/100),0)</f>
        <v>0</v>
      </c>
      <c r="S892" s="67">
        <f>IF(ISNUMBER('B. WasteTracking'!K918), 'B. WasteTracking'!K918*'B. WasteTracking'!$H918/100,0)</f>
        <v>0</v>
      </c>
      <c r="T892" s="67">
        <f>IF(ISNUMBER('B. WasteTracking'!H918), 'B. WasteTracking'!H918,0)</f>
        <v>0</v>
      </c>
      <c r="W892" s="9"/>
      <c r="X892" s="9"/>
      <c r="AX892" s="4">
        <v>880</v>
      </c>
      <c r="AY892" s="4" t="e">
        <f>IF(#REF!="", "0",#REF! *#REF!/100)</f>
        <v>#REF!</v>
      </c>
      <c r="AZ892" s="4" t="e">
        <f>IF(#REF!="", "0",#REF! *#REF!/100)</f>
        <v>#REF!</v>
      </c>
      <c r="BA892" s="4" t="e">
        <f>IF(#REF!="", "0",#REF! *#REF!/100)</f>
        <v>#REF!</v>
      </c>
      <c r="BB892" s="4" t="e">
        <f>IF(#REF!="", "0",#REF! *#REF!/100)</f>
        <v>#REF!</v>
      </c>
    </row>
    <row r="893" spans="16:54" x14ac:dyDescent="0.35">
      <c r="P893" s="14">
        <f>'B. WasteTracking'!G919</f>
        <v>0</v>
      </c>
      <c r="Q893" s="67">
        <f>IF(ISNUMBER('B. WasteTracking'!I919), IF('B. WasteTracking'!$I$38=Calculations!$O$6,'B. WasteTracking'!I919,'B. WasteTracking'!I919*'B. WasteTracking'!$H919/100),0)</f>
        <v>0</v>
      </c>
      <c r="R893" s="67">
        <f>IF(ISNUMBER('B. WasteTracking'!J919), IF('B. WasteTracking'!$J$38=Calculations!$O$6,'B. WasteTracking'!J919,'B. WasteTracking'!J919*'B. WasteTracking'!$H919/100),0)</f>
        <v>0</v>
      </c>
      <c r="S893" s="67">
        <f>IF(ISNUMBER('B. WasteTracking'!K919), 'B. WasteTracking'!K919*'B. WasteTracking'!$H919/100,0)</f>
        <v>0</v>
      </c>
      <c r="T893" s="67">
        <f>IF(ISNUMBER('B. WasteTracking'!H919), 'B. WasteTracking'!H919,0)</f>
        <v>0</v>
      </c>
      <c r="W893" s="9"/>
      <c r="X893" s="9"/>
      <c r="AX893" s="4">
        <v>881</v>
      </c>
      <c r="AY893" s="4" t="e">
        <f>IF(#REF!="", "0",#REF! *#REF!/100)</f>
        <v>#REF!</v>
      </c>
      <c r="AZ893" s="4" t="e">
        <f>IF(#REF!="", "0",#REF! *#REF!/100)</f>
        <v>#REF!</v>
      </c>
      <c r="BA893" s="4" t="e">
        <f>IF(#REF!="", "0",#REF! *#REF!/100)</f>
        <v>#REF!</v>
      </c>
      <c r="BB893" s="4" t="e">
        <f>IF(#REF!="", "0",#REF! *#REF!/100)</f>
        <v>#REF!</v>
      </c>
    </row>
    <row r="894" spans="16:54" x14ac:dyDescent="0.35">
      <c r="P894" s="14">
        <f>'B. WasteTracking'!G920</f>
        <v>0</v>
      </c>
      <c r="Q894" s="67">
        <f>IF(ISNUMBER('B. WasteTracking'!I920), IF('B. WasteTracking'!$I$38=Calculations!$O$6,'B. WasteTracking'!I920,'B. WasteTracking'!I920*'B. WasteTracking'!$H920/100),0)</f>
        <v>0</v>
      </c>
      <c r="R894" s="67">
        <f>IF(ISNUMBER('B. WasteTracking'!J920), IF('B. WasteTracking'!$J$38=Calculations!$O$6,'B. WasteTracking'!J920,'B. WasteTracking'!J920*'B. WasteTracking'!$H920/100),0)</f>
        <v>0</v>
      </c>
      <c r="S894" s="67">
        <f>IF(ISNUMBER('B. WasteTracking'!K920), 'B. WasteTracking'!K920*'B. WasteTracking'!$H920/100,0)</f>
        <v>0</v>
      </c>
      <c r="T894" s="67">
        <f>IF(ISNUMBER('B. WasteTracking'!H920), 'B. WasteTracking'!H920,0)</f>
        <v>0</v>
      </c>
      <c r="W894" s="9"/>
      <c r="X894" s="9"/>
      <c r="AX894" s="4">
        <v>882</v>
      </c>
      <c r="AY894" s="4" t="e">
        <f>IF(#REF!="", "0",#REF! *#REF!/100)</f>
        <v>#REF!</v>
      </c>
      <c r="AZ894" s="4" t="e">
        <f>IF(#REF!="", "0",#REF! *#REF!/100)</f>
        <v>#REF!</v>
      </c>
      <c r="BA894" s="4" t="e">
        <f>IF(#REF!="", "0",#REF! *#REF!/100)</f>
        <v>#REF!</v>
      </c>
      <c r="BB894" s="4" t="e">
        <f>IF(#REF!="", "0",#REF! *#REF!/100)</f>
        <v>#REF!</v>
      </c>
    </row>
    <row r="895" spans="16:54" x14ac:dyDescent="0.35">
      <c r="P895" s="14">
        <f>'B. WasteTracking'!G921</f>
        <v>0</v>
      </c>
      <c r="Q895" s="67">
        <f>IF(ISNUMBER('B. WasteTracking'!I921), IF('B. WasteTracking'!$I$38=Calculations!$O$6,'B. WasteTracking'!I921,'B. WasteTracking'!I921*'B. WasteTracking'!$H921/100),0)</f>
        <v>0</v>
      </c>
      <c r="R895" s="67">
        <f>IF(ISNUMBER('B. WasteTracking'!J921), IF('B. WasteTracking'!$J$38=Calculations!$O$6,'B. WasteTracking'!J921,'B. WasteTracking'!J921*'B. WasteTracking'!$H921/100),0)</f>
        <v>0</v>
      </c>
      <c r="S895" s="67">
        <f>IF(ISNUMBER('B. WasteTracking'!K921), 'B. WasteTracking'!K921*'B. WasteTracking'!$H921/100,0)</f>
        <v>0</v>
      </c>
      <c r="T895" s="67">
        <f>IF(ISNUMBER('B. WasteTracking'!H921), 'B. WasteTracking'!H921,0)</f>
        <v>0</v>
      </c>
      <c r="W895" s="9"/>
      <c r="X895" s="9"/>
      <c r="AX895" s="4">
        <v>883</v>
      </c>
      <c r="AY895" s="4" t="e">
        <f>IF(#REF!="", "0",#REF! *#REF!/100)</f>
        <v>#REF!</v>
      </c>
      <c r="AZ895" s="4" t="e">
        <f>IF(#REF!="", "0",#REF! *#REF!/100)</f>
        <v>#REF!</v>
      </c>
      <c r="BA895" s="4" t="e">
        <f>IF(#REF!="", "0",#REF! *#REF!/100)</f>
        <v>#REF!</v>
      </c>
      <c r="BB895" s="4" t="e">
        <f>IF(#REF!="", "0",#REF! *#REF!/100)</f>
        <v>#REF!</v>
      </c>
    </row>
    <row r="896" spans="16:54" x14ac:dyDescent="0.35">
      <c r="P896" s="14">
        <f>'B. WasteTracking'!G922</f>
        <v>0</v>
      </c>
      <c r="Q896" s="67">
        <f>IF(ISNUMBER('B. WasteTracking'!I922), IF('B. WasteTracking'!$I$38=Calculations!$O$6,'B. WasteTracking'!I922,'B. WasteTracking'!I922*'B. WasteTracking'!$H922/100),0)</f>
        <v>0</v>
      </c>
      <c r="R896" s="67">
        <f>IF(ISNUMBER('B. WasteTracking'!J922), IF('B. WasteTracking'!$J$38=Calculations!$O$6,'B. WasteTracking'!J922,'B. WasteTracking'!J922*'B. WasteTracking'!$H922/100),0)</f>
        <v>0</v>
      </c>
      <c r="S896" s="67">
        <f>IF(ISNUMBER('B. WasteTracking'!K922), 'B. WasteTracking'!K922*'B. WasteTracking'!$H922/100,0)</f>
        <v>0</v>
      </c>
      <c r="T896" s="67">
        <f>IF(ISNUMBER('B. WasteTracking'!H922), 'B. WasteTracking'!H922,0)</f>
        <v>0</v>
      </c>
      <c r="W896" s="9"/>
      <c r="X896" s="9"/>
      <c r="AX896" s="4">
        <v>884</v>
      </c>
      <c r="AY896" s="4" t="e">
        <f>IF(#REF!="", "0",#REF! *#REF!/100)</f>
        <v>#REF!</v>
      </c>
      <c r="AZ896" s="4" t="e">
        <f>IF(#REF!="", "0",#REF! *#REF!/100)</f>
        <v>#REF!</v>
      </c>
      <c r="BA896" s="4" t="e">
        <f>IF(#REF!="", "0",#REF! *#REF!/100)</f>
        <v>#REF!</v>
      </c>
      <c r="BB896" s="4" t="e">
        <f>IF(#REF!="", "0",#REF! *#REF!/100)</f>
        <v>#REF!</v>
      </c>
    </row>
    <row r="897" spans="16:54" x14ac:dyDescent="0.35">
      <c r="P897" s="14">
        <f>'B. WasteTracking'!G923</f>
        <v>0</v>
      </c>
      <c r="Q897" s="67">
        <f>IF(ISNUMBER('B. WasteTracking'!I923), IF('B. WasteTracking'!$I$38=Calculations!$O$6,'B. WasteTracking'!I923,'B. WasteTracking'!I923*'B. WasteTracking'!$H923/100),0)</f>
        <v>0</v>
      </c>
      <c r="R897" s="67">
        <f>IF(ISNUMBER('B. WasteTracking'!J923), IF('B. WasteTracking'!$J$38=Calculations!$O$6,'B. WasteTracking'!J923,'B. WasteTracking'!J923*'B. WasteTracking'!$H923/100),0)</f>
        <v>0</v>
      </c>
      <c r="S897" s="67">
        <f>IF(ISNUMBER('B. WasteTracking'!K923), 'B. WasteTracking'!K923*'B. WasteTracking'!$H923/100,0)</f>
        <v>0</v>
      </c>
      <c r="T897" s="67">
        <f>IF(ISNUMBER('B. WasteTracking'!H923), 'B. WasteTracking'!H923,0)</f>
        <v>0</v>
      </c>
      <c r="W897" s="9"/>
      <c r="X897" s="9"/>
      <c r="AX897" s="4">
        <v>885</v>
      </c>
      <c r="AY897" s="4" t="e">
        <f>IF(#REF!="", "0",#REF! *#REF!/100)</f>
        <v>#REF!</v>
      </c>
      <c r="AZ897" s="4" t="e">
        <f>IF(#REF!="", "0",#REF! *#REF!/100)</f>
        <v>#REF!</v>
      </c>
      <c r="BA897" s="4" t="e">
        <f>IF(#REF!="", "0",#REF! *#REF!/100)</f>
        <v>#REF!</v>
      </c>
      <c r="BB897" s="4" t="e">
        <f>IF(#REF!="", "0",#REF! *#REF!/100)</f>
        <v>#REF!</v>
      </c>
    </row>
    <row r="898" spans="16:54" x14ac:dyDescent="0.35">
      <c r="P898" s="14">
        <f>'B. WasteTracking'!G924</f>
        <v>0</v>
      </c>
      <c r="Q898" s="67">
        <f>IF(ISNUMBER('B. WasteTracking'!I924), IF('B. WasteTracking'!$I$38=Calculations!$O$6,'B. WasteTracking'!I924,'B. WasteTracking'!I924*'B. WasteTracking'!$H924/100),0)</f>
        <v>0</v>
      </c>
      <c r="R898" s="67">
        <f>IF(ISNUMBER('B. WasteTracking'!J924), IF('B. WasteTracking'!$J$38=Calculations!$O$6,'B. WasteTracking'!J924,'B. WasteTracking'!J924*'B. WasteTracking'!$H924/100),0)</f>
        <v>0</v>
      </c>
      <c r="S898" s="67">
        <f>IF(ISNUMBER('B. WasteTracking'!K924), 'B. WasteTracking'!K924*'B. WasteTracking'!$H924/100,0)</f>
        <v>0</v>
      </c>
      <c r="T898" s="67">
        <f>IF(ISNUMBER('B. WasteTracking'!H924), 'B. WasteTracking'!H924,0)</f>
        <v>0</v>
      </c>
      <c r="W898" s="9"/>
      <c r="X898" s="9"/>
      <c r="AX898" s="4">
        <v>886</v>
      </c>
      <c r="AY898" s="4" t="e">
        <f>IF(#REF!="", "0",#REF! *#REF!/100)</f>
        <v>#REF!</v>
      </c>
      <c r="AZ898" s="4" t="e">
        <f>IF(#REF!="", "0",#REF! *#REF!/100)</f>
        <v>#REF!</v>
      </c>
      <c r="BA898" s="4" t="e">
        <f>IF(#REF!="", "0",#REF! *#REF!/100)</f>
        <v>#REF!</v>
      </c>
      <c r="BB898" s="4" t="e">
        <f>IF(#REF!="", "0",#REF! *#REF!/100)</f>
        <v>#REF!</v>
      </c>
    </row>
    <row r="899" spans="16:54" x14ac:dyDescent="0.35">
      <c r="P899" s="14">
        <f>'B. WasteTracking'!G925</f>
        <v>0</v>
      </c>
      <c r="Q899" s="67">
        <f>IF(ISNUMBER('B. WasteTracking'!I925), IF('B. WasteTracking'!$I$38=Calculations!$O$6,'B. WasteTracking'!I925,'B. WasteTracking'!I925*'B. WasteTracking'!$H925/100),0)</f>
        <v>0</v>
      </c>
      <c r="R899" s="67">
        <f>IF(ISNUMBER('B. WasteTracking'!J925), IF('B. WasteTracking'!$J$38=Calculations!$O$6,'B. WasteTracking'!J925,'B. WasteTracking'!J925*'B. WasteTracking'!$H925/100),0)</f>
        <v>0</v>
      </c>
      <c r="S899" s="67">
        <f>IF(ISNUMBER('B. WasteTracking'!K925), 'B. WasteTracking'!K925*'B. WasteTracking'!$H925/100,0)</f>
        <v>0</v>
      </c>
      <c r="T899" s="67">
        <f>IF(ISNUMBER('B. WasteTracking'!H925), 'B. WasteTracking'!H925,0)</f>
        <v>0</v>
      </c>
      <c r="W899" s="9"/>
      <c r="X899" s="9"/>
      <c r="AX899" s="4">
        <v>887</v>
      </c>
      <c r="AY899" s="4" t="e">
        <f>IF(#REF!="", "0",#REF! *#REF!/100)</f>
        <v>#REF!</v>
      </c>
      <c r="AZ899" s="4" t="e">
        <f>IF(#REF!="", "0",#REF! *#REF!/100)</f>
        <v>#REF!</v>
      </c>
      <c r="BA899" s="4" t="e">
        <f>IF(#REF!="", "0",#REF! *#REF!/100)</f>
        <v>#REF!</v>
      </c>
      <c r="BB899" s="4" t="e">
        <f>IF(#REF!="", "0",#REF! *#REF!/100)</f>
        <v>#REF!</v>
      </c>
    </row>
    <row r="900" spans="16:54" x14ac:dyDescent="0.35">
      <c r="P900" s="14">
        <f>'B. WasteTracking'!G926</f>
        <v>0</v>
      </c>
      <c r="Q900" s="67">
        <f>IF(ISNUMBER('B. WasteTracking'!I926), IF('B. WasteTracking'!$I$38=Calculations!$O$6,'B. WasteTracking'!I926,'B. WasteTracking'!I926*'B. WasteTracking'!$H926/100),0)</f>
        <v>0</v>
      </c>
      <c r="R900" s="67">
        <f>IF(ISNUMBER('B. WasteTracking'!J926), IF('B. WasteTracking'!$J$38=Calculations!$O$6,'B. WasteTracking'!J926,'B. WasteTracking'!J926*'B. WasteTracking'!$H926/100),0)</f>
        <v>0</v>
      </c>
      <c r="S900" s="67">
        <f>IF(ISNUMBER('B. WasteTracking'!K926), 'B. WasteTracking'!K926*'B. WasteTracking'!$H926/100,0)</f>
        <v>0</v>
      </c>
      <c r="T900" s="67">
        <f>IF(ISNUMBER('B. WasteTracking'!H926), 'B. WasteTracking'!H926,0)</f>
        <v>0</v>
      </c>
      <c r="W900" s="9"/>
      <c r="X900" s="9"/>
      <c r="AX900" s="4">
        <v>888</v>
      </c>
      <c r="AY900" s="4" t="e">
        <f>IF(#REF!="", "0",#REF! *#REF!/100)</f>
        <v>#REF!</v>
      </c>
      <c r="AZ900" s="4" t="e">
        <f>IF(#REF!="", "0",#REF! *#REF!/100)</f>
        <v>#REF!</v>
      </c>
      <c r="BA900" s="4" t="e">
        <f>IF(#REF!="", "0",#REF! *#REF!/100)</f>
        <v>#REF!</v>
      </c>
      <c r="BB900" s="4" t="e">
        <f>IF(#REF!="", "0",#REF! *#REF!/100)</f>
        <v>#REF!</v>
      </c>
    </row>
    <row r="901" spans="16:54" x14ac:dyDescent="0.35">
      <c r="P901" s="14">
        <f>'B. WasteTracking'!G927</f>
        <v>0</v>
      </c>
      <c r="Q901" s="67">
        <f>IF(ISNUMBER('B. WasteTracking'!I927), IF('B. WasteTracking'!$I$38=Calculations!$O$6,'B. WasteTracking'!I927,'B. WasteTracking'!I927*'B. WasteTracking'!$H927/100),0)</f>
        <v>0</v>
      </c>
      <c r="R901" s="67">
        <f>IF(ISNUMBER('B. WasteTracking'!J927), IF('B. WasteTracking'!$J$38=Calculations!$O$6,'B. WasteTracking'!J927,'B. WasteTracking'!J927*'B. WasteTracking'!$H927/100),0)</f>
        <v>0</v>
      </c>
      <c r="S901" s="67">
        <f>IF(ISNUMBER('B. WasteTracking'!K927), 'B. WasteTracking'!K927*'B. WasteTracking'!$H927/100,0)</f>
        <v>0</v>
      </c>
      <c r="T901" s="67">
        <f>IF(ISNUMBER('B. WasteTracking'!H927), 'B. WasteTracking'!H927,0)</f>
        <v>0</v>
      </c>
      <c r="W901" s="9"/>
      <c r="X901" s="9"/>
      <c r="AX901" s="4">
        <v>889</v>
      </c>
      <c r="AY901" s="4" t="e">
        <f>IF(#REF!="", "0",#REF! *#REF!/100)</f>
        <v>#REF!</v>
      </c>
      <c r="AZ901" s="4" t="e">
        <f>IF(#REF!="", "0",#REF! *#REF!/100)</f>
        <v>#REF!</v>
      </c>
      <c r="BA901" s="4" t="e">
        <f>IF(#REF!="", "0",#REF! *#REF!/100)</f>
        <v>#REF!</v>
      </c>
      <c r="BB901" s="4" t="e">
        <f>IF(#REF!="", "0",#REF! *#REF!/100)</f>
        <v>#REF!</v>
      </c>
    </row>
    <row r="902" spans="16:54" x14ac:dyDescent="0.35">
      <c r="P902" s="14">
        <f>'B. WasteTracking'!G928</f>
        <v>0</v>
      </c>
      <c r="Q902" s="67">
        <f>IF(ISNUMBER('B. WasteTracking'!I928), IF('B. WasteTracking'!$I$38=Calculations!$O$6,'B. WasteTracking'!I928,'B. WasteTracking'!I928*'B. WasteTracking'!$H928/100),0)</f>
        <v>0</v>
      </c>
      <c r="R902" s="67">
        <f>IF(ISNUMBER('B. WasteTracking'!J928), IF('B. WasteTracking'!$J$38=Calculations!$O$6,'B. WasteTracking'!J928,'B. WasteTracking'!J928*'B. WasteTracking'!$H928/100),0)</f>
        <v>0</v>
      </c>
      <c r="S902" s="67">
        <f>IF(ISNUMBER('B. WasteTracking'!K928), 'B. WasteTracking'!K928*'B. WasteTracking'!$H928/100,0)</f>
        <v>0</v>
      </c>
      <c r="T902" s="67">
        <f>IF(ISNUMBER('B. WasteTracking'!H928), 'B. WasteTracking'!H928,0)</f>
        <v>0</v>
      </c>
      <c r="W902" s="9"/>
      <c r="X902" s="9"/>
      <c r="AX902" s="4">
        <v>890</v>
      </c>
      <c r="AY902" s="4" t="e">
        <f>IF(#REF!="", "0",#REF! *#REF!/100)</f>
        <v>#REF!</v>
      </c>
      <c r="AZ902" s="4" t="e">
        <f>IF(#REF!="", "0",#REF! *#REF!/100)</f>
        <v>#REF!</v>
      </c>
      <c r="BA902" s="4" t="e">
        <f>IF(#REF!="", "0",#REF! *#REF!/100)</f>
        <v>#REF!</v>
      </c>
      <c r="BB902" s="4" t="e">
        <f>IF(#REF!="", "0",#REF! *#REF!/100)</f>
        <v>#REF!</v>
      </c>
    </row>
    <row r="903" spans="16:54" x14ac:dyDescent="0.35">
      <c r="P903" s="14">
        <f>'B. WasteTracking'!G929</f>
        <v>0</v>
      </c>
      <c r="Q903" s="67">
        <f>IF(ISNUMBER('B. WasteTracking'!I929), IF('B. WasteTracking'!$I$38=Calculations!$O$6,'B. WasteTracking'!I929,'B. WasteTracking'!I929*'B. WasteTracking'!$H929/100),0)</f>
        <v>0</v>
      </c>
      <c r="R903" s="67">
        <f>IF(ISNUMBER('B. WasteTracking'!J929), IF('B. WasteTracking'!$J$38=Calculations!$O$6,'B. WasteTracking'!J929,'B. WasteTracking'!J929*'B. WasteTracking'!$H929/100),0)</f>
        <v>0</v>
      </c>
      <c r="S903" s="67">
        <f>IF(ISNUMBER('B. WasteTracking'!K929), 'B. WasteTracking'!K929*'B. WasteTracking'!$H929/100,0)</f>
        <v>0</v>
      </c>
      <c r="T903" s="67">
        <f>IF(ISNUMBER('B. WasteTracking'!H929), 'B. WasteTracking'!H929,0)</f>
        <v>0</v>
      </c>
      <c r="W903" s="9"/>
      <c r="X903" s="9"/>
      <c r="AX903" s="4">
        <v>891</v>
      </c>
      <c r="AY903" s="4" t="e">
        <f>IF(#REF!="", "0",#REF! *#REF!/100)</f>
        <v>#REF!</v>
      </c>
      <c r="AZ903" s="4" t="e">
        <f>IF(#REF!="", "0",#REF! *#REF!/100)</f>
        <v>#REF!</v>
      </c>
      <c r="BA903" s="4" t="e">
        <f>IF(#REF!="", "0",#REF! *#REF!/100)</f>
        <v>#REF!</v>
      </c>
      <c r="BB903" s="4" t="e">
        <f>IF(#REF!="", "0",#REF! *#REF!/100)</f>
        <v>#REF!</v>
      </c>
    </row>
    <row r="904" spans="16:54" x14ac:dyDescent="0.35">
      <c r="P904" s="14">
        <f>'B. WasteTracking'!G930</f>
        <v>0</v>
      </c>
      <c r="Q904" s="67">
        <f>IF(ISNUMBER('B. WasteTracking'!I930), IF('B. WasteTracking'!$I$38=Calculations!$O$6,'B. WasteTracking'!I930,'B. WasteTracking'!I930*'B. WasteTracking'!$H930/100),0)</f>
        <v>0</v>
      </c>
      <c r="R904" s="67">
        <f>IF(ISNUMBER('B. WasteTracking'!J930), IF('B. WasteTracking'!$J$38=Calculations!$O$6,'B. WasteTracking'!J930,'B. WasteTracking'!J930*'B. WasteTracking'!$H930/100),0)</f>
        <v>0</v>
      </c>
      <c r="S904" s="67">
        <f>IF(ISNUMBER('B. WasteTracking'!K930), 'B. WasteTracking'!K930*'B. WasteTracking'!$H930/100,0)</f>
        <v>0</v>
      </c>
      <c r="T904" s="67">
        <f>IF(ISNUMBER('B. WasteTracking'!H930), 'B. WasteTracking'!H930,0)</f>
        <v>0</v>
      </c>
      <c r="W904" s="9"/>
      <c r="X904" s="9"/>
      <c r="AX904" s="4">
        <v>892</v>
      </c>
      <c r="AY904" s="4" t="e">
        <f>IF(#REF!="", "0",#REF! *#REF!/100)</f>
        <v>#REF!</v>
      </c>
      <c r="AZ904" s="4" t="e">
        <f>IF(#REF!="", "0",#REF! *#REF!/100)</f>
        <v>#REF!</v>
      </c>
      <c r="BA904" s="4" t="e">
        <f>IF(#REF!="", "0",#REF! *#REF!/100)</f>
        <v>#REF!</v>
      </c>
      <c r="BB904" s="4" t="e">
        <f>IF(#REF!="", "0",#REF! *#REF!/100)</f>
        <v>#REF!</v>
      </c>
    </row>
    <row r="905" spans="16:54" x14ac:dyDescent="0.35">
      <c r="P905" s="14">
        <f>'B. WasteTracking'!G931</f>
        <v>0</v>
      </c>
      <c r="Q905" s="67">
        <f>IF(ISNUMBER('B. WasteTracking'!I931), IF('B. WasteTracking'!$I$38=Calculations!$O$6,'B. WasteTracking'!I931,'B. WasteTracking'!I931*'B. WasteTracking'!$H931/100),0)</f>
        <v>0</v>
      </c>
      <c r="R905" s="67">
        <f>IF(ISNUMBER('B. WasteTracking'!J931), IF('B. WasteTracking'!$J$38=Calculations!$O$6,'B. WasteTracking'!J931,'B. WasteTracking'!J931*'B. WasteTracking'!$H931/100),0)</f>
        <v>0</v>
      </c>
      <c r="S905" s="67">
        <f>IF(ISNUMBER('B. WasteTracking'!K931), 'B. WasteTracking'!K931*'B. WasteTracking'!$H931/100,0)</f>
        <v>0</v>
      </c>
      <c r="T905" s="67">
        <f>IF(ISNUMBER('B. WasteTracking'!H931), 'B. WasteTracking'!H931,0)</f>
        <v>0</v>
      </c>
      <c r="W905" s="9"/>
      <c r="X905" s="9"/>
      <c r="AX905" s="4">
        <v>893</v>
      </c>
      <c r="AY905" s="4" t="e">
        <f>IF(#REF!="", "0",#REF! *#REF!/100)</f>
        <v>#REF!</v>
      </c>
      <c r="AZ905" s="4" t="e">
        <f>IF(#REF!="", "0",#REF! *#REF!/100)</f>
        <v>#REF!</v>
      </c>
      <c r="BA905" s="4" t="e">
        <f>IF(#REF!="", "0",#REF! *#REF!/100)</f>
        <v>#REF!</v>
      </c>
      <c r="BB905" s="4" t="e">
        <f>IF(#REF!="", "0",#REF! *#REF!/100)</f>
        <v>#REF!</v>
      </c>
    </row>
    <row r="906" spans="16:54" x14ac:dyDescent="0.35">
      <c r="P906" s="14">
        <f>'B. WasteTracking'!G932</f>
        <v>0</v>
      </c>
      <c r="Q906" s="67">
        <f>IF(ISNUMBER('B. WasteTracking'!I932), IF('B. WasteTracking'!$I$38=Calculations!$O$6,'B. WasteTracking'!I932,'B. WasteTracking'!I932*'B. WasteTracking'!$H932/100),0)</f>
        <v>0</v>
      </c>
      <c r="R906" s="67">
        <f>IF(ISNUMBER('B. WasteTracking'!J932), IF('B. WasteTracking'!$J$38=Calculations!$O$6,'B. WasteTracking'!J932,'B. WasteTracking'!J932*'B. WasteTracking'!$H932/100),0)</f>
        <v>0</v>
      </c>
      <c r="S906" s="67">
        <f>IF(ISNUMBER('B. WasteTracking'!K932), 'B. WasteTracking'!K932*'B. WasteTracking'!$H932/100,0)</f>
        <v>0</v>
      </c>
      <c r="T906" s="67">
        <f>IF(ISNUMBER('B. WasteTracking'!H932), 'B. WasteTracking'!H932,0)</f>
        <v>0</v>
      </c>
      <c r="W906" s="9"/>
      <c r="X906" s="9"/>
      <c r="AX906" s="4">
        <v>894</v>
      </c>
      <c r="AY906" s="4" t="e">
        <f>IF(#REF!="", "0",#REF! *#REF!/100)</f>
        <v>#REF!</v>
      </c>
      <c r="AZ906" s="4" t="e">
        <f>IF(#REF!="", "0",#REF! *#REF!/100)</f>
        <v>#REF!</v>
      </c>
      <c r="BA906" s="4" t="e">
        <f>IF(#REF!="", "0",#REF! *#REF!/100)</f>
        <v>#REF!</v>
      </c>
      <c r="BB906" s="4" t="e">
        <f>IF(#REF!="", "0",#REF! *#REF!/100)</f>
        <v>#REF!</v>
      </c>
    </row>
    <row r="907" spans="16:54" x14ac:dyDescent="0.35">
      <c r="P907" s="14">
        <f>'B. WasteTracking'!G933</f>
        <v>0</v>
      </c>
      <c r="Q907" s="67">
        <f>IF(ISNUMBER('B. WasteTracking'!I933), IF('B. WasteTracking'!$I$38=Calculations!$O$6,'B. WasteTracking'!I933,'B. WasteTracking'!I933*'B. WasteTracking'!$H933/100),0)</f>
        <v>0</v>
      </c>
      <c r="R907" s="67">
        <f>IF(ISNUMBER('B. WasteTracking'!J933), IF('B. WasteTracking'!$J$38=Calculations!$O$6,'B. WasteTracking'!J933,'B. WasteTracking'!J933*'B. WasteTracking'!$H933/100),0)</f>
        <v>0</v>
      </c>
      <c r="S907" s="67">
        <f>IF(ISNUMBER('B. WasteTracking'!K933), 'B. WasteTracking'!K933*'B. WasteTracking'!$H933/100,0)</f>
        <v>0</v>
      </c>
      <c r="T907" s="67">
        <f>IF(ISNUMBER('B. WasteTracking'!H933), 'B. WasteTracking'!H933,0)</f>
        <v>0</v>
      </c>
      <c r="W907" s="9"/>
      <c r="X907" s="9"/>
      <c r="AX907" s="4">
        <v>895</v>
      </c>
      <c r="AY907" s="4" t="e">
        <f>IF(#REF!="", "0",#REF! *#REF!/100)</f>
        <v>#REF!</v>
      </c>
      <c r="AZ907" s="4" t="e">
        <f>IF(#REF!="", "0",#REF! *#REF!/100)</f>
        <v>#REF!</v>
      </c>
      <c r="BA907" s="4" t="e">
        <f>IF(#REF!="", "0",#REF! *#REF!/100)</f>
        <v>#REF!</v>
      </c>
      <c r="BB907" s="4" t="e">
        <f>IF(#REF!="", "0",#REF! *#REF!/100)</f>
        <v>#REF!</v>
      </c>
    </row>
    <row r="908" spans="16:54" x14ac:dyDescent="0.35">
      <c r="P908" s="14">
        <f>'B. WasteTracking'!G934</f>
        <v>0</v>
      </c>
      <c r="Q908" s="67">
        <f>IF(ISNUMBER('B. WasteTracking'!I934), IF('B. WasteTracking'!$I$38=Calculations!$O$6,'B. WasteTracking'!I934,'B. WasteTracking'!I934*'B. WasteTracking'!$H934/100),0)</f>
        <v>0</v>
      </c>
      <c r="R908" s="67">
        <f>IF(ISNUMBER('B. WasteTracking'!J934), IF('B. WasteTracking'!$J$38=Calculations!$O$6,'B. WasteTracking'!J934,'B. WasteTracking'!J934*'B. WasteTracking'!$H934/100),0)</f>
        <v>0</v>
      </c>
      <c r="S908" s="67">
        <f>IF(ISNUMBER('B. WasteTracking'!K934), 'B. WasteTracking'!K934*'B. WasteTracking'!$H934/100,0)</f>
        <v>0</v>
      </c>
      <c r="T908" s="67">
        <f>IF(ISNUMBER('B. WasteTracking'!H934), 'B. WasteTracking'!H934,0)</f>
        <v>0</v>
      </c>
      <c r="W908" s="9"/>
      <c r="X908" s="9"/>
      <c r="AX908" s="4">
        <v>896</v>
      </c>
      <c r="AY908" s="4" t="e">
        <f>IF(#REF!="", "0",#REF! *#REF!/100)</f>
        <v>#REF!</v>
      </c>
      <c r="AZ908" s="4" t="e">
        <f>IF(#REF!="", "0",#REF! *#REF!/100)</f>
        <v>#REF!</v>
      </c>
      <c r="BA908" s="4" t="e">
        <f>IF(#REF!="", "0",#REF! *#REF!/100)</f>
        <v>#REF!</v>
      </c>
      <c r="BB908" s="4" t="e">
        <f>IF(#REF!="", "0",#REF! *#REF!/100)</f>
        <v>#REF!</v>
      </c>
    </row>
    <row r="909" spans="16:54" x14ac:dyDescent="0.35">
      <c r="P909" s="14">
        <f>'B. WasteTracking'!G935</f>
        <v>0</v>
      </c>
      <c r="Q909" s="67">
        <f>IF(ISNUMBER('B. WasteTracking'!I935), IF('B. WasteTracking'!$I$38=Calculations!$O$6,'B. WasteTracking'!I935,'B. WasteTracking'!I935*'B. WasteTracking'!$H935/100),0)</f>
        <v>0</v>
      </c>
      <c r="R909" s="67">
        <f>IF(ISNUMBER('B. WasteTracking'!J935), IF('B. WasteTracking'!$J$38=Calculations!$O$6,'B. WasteTracking'!J935,'B. WasteTracking'!J935*'B. WasteTracking'!$H935/100),0)</f>
        <v>0</v>
      </c>
      <c r="S909" s="67">
        <f>IF(ISNUMBER('B. WasteTracking'!K935), 'B. WasteTracking'!K935*'B. WasteTracking'!$H935/100,0)</f>
        <v>0</v>
      </c>
      <c r="T909" s="67">
        <f>IF(ISNUMBER('B. WasteTracking'!H935), 'B. WasteTracking'!H935,0)</f>
        <v>0</v>
      </c>
      <c r="W909" s="9"/>
      <c r="X909" s="9"/>
      <c r="AX909" s="4">
        <v>897</v>
      </c>
      <c r="AY909" s="4" t="e">
        <f>IF(#REF!="", "0",#REF! *#REF!/100)</f>
        <v>#REF!</v>
      </c>
      <c r="AZ909" s="4" t="e">
        <f>IF(#REF!="", "0",#REF! *#REF!/100)</f>
        <v>#REF!</v>
      </c>
      <c r="BA909" s="4" t="e">
        <f>IF(#REF!="", "0",#REF! *#REF!/100)</f>
        <v>#REF!</v>
      </c>
      <c r="BB909" s="4" t="e">
        <f>IF(#REF!="", "0",#REF! *#REF!/100)</f>
        <v>#REF!</v>
      </c>
    </row>
    <row r="910" spans="16:54" x14ac:dyDescent="0.35">
      <c r="P910" s="14">
        <f>'B. WasteTracking'!G936</f>
        <v>0</v>
      </c>
      <c r="Q910" s="67">
        <f>IF(ISNUMBER('B. WasteTracking'!I936), IF('B. WasteTracking'!$I$38=Calculations!$O$6,'B. WasteTracking'!I936,'B. WasteTracking'!I936*'B. WasteTracking'!$H936/100),0)</f>
        <v>0</v>
      </c>
      <c r="R910" s="67">
        <f>IF(ISNUMBER('B. WasteTracking'!J936), IF('B. WasteTracking'!$J$38=Calculations!$O$6,'B. WasteTracking'!J936,'B. WasteTracking'!J936*'B. WasteTracking'!$H936/100),0)</f>
        <v>0</v>
      </c>
      <c r="S910" s="67">
        <f>IF(ISNUMBER('B. WasteTracking'!K936), 'B. WasteTracking'!K936*'B. WasteTracking'!$H936/100,0)</f>
        <v>0</v>
      </c>
      <c r="T910" s="67">
        <f>IF(ISNUMBER('B. WasteTracking'!H936), 'B. WasteTracking'!H936,0)</f>
        <v>0</v>
      </c>
      <c r="W910" s="9"/>
      <c r="X910" s="9"/>
      <c r="AX910" s="4">
        <v>898</v>
      </c>
      <c r="AY910" s="4" t="e">
        <f>IF(#REF!="", "0",#REF! *#REF!/100)</f>
        <v>#REF!</v>
      </c>
      <c r="AZ910" s="4" t="e">
        <f>IF(#REF!="", "0",#REF! *#REF!/100)</f>
        <v>#REF!</v>
      </c>
      <c r="BA910" s="4" t="e">
        <f>IF(#REF!="", "0",#REF! *#REF!/100)</f>
        <v>#REF!</v>
      </c>
      <c r="BB910" s="4" t="e">
        <f>IF(#REF!="", "0",#REF! *#REF!/100)</f>
        <v>#REF!</v>
      </c>
    </row>
    <row r="911" spans="16:54" x14ac:dyDescent="0.35">
      <c r="P911" s="14">
        <f>'B. WasteTracking'!G937</f>
        <v>0</v>
      </c>
      <c r="Q911" s="67">
        <f>IF(ISNUMBER('B. WasteTracking'!I937), IF('B. WasteTracking'!$I$38=Calculations!$O$6,'B. WasteTracking'!I937,'B. WasteTracking'!I937*'B. WasteTracking'!$H937/100),0)</f>
        <v>0</v>
      </c>
      <c r="R911" s="67">
        <f>IF(ISNUMBER('B. WasteTracking'!J937), IF('B. WasteTracking'!$J$38=Calculations!$O$6,'B. WasteTracking'!J937,'B. WasteTracking'!J937*'B. WasteTracking'!$H937/100),0)</f>
        <v>0</v>
      </c>
      <c r="S911" s="67">
        <f>IF(ISNUMBER('B. WasteTracking'!K937), 'B. WasteTracking'!K937*'B. WasteTracking'!$H937/100,0)</f>
        <v>0</v>
      </c>
      <c r="T911" s="67">
        <f>IF(ISNUMBER('B. WasteTracking'!H937), 'B. WasteTracking'!H937,0)</f>
        <v>0</v>
      </c>
      <c r="W911" s="9"/>
      <c r="X911" s="9"/>
      <c r="AX911" s="4">
        <v>899</v>
      </c>
      <c r="AY911" s="4" t="e">
        <f>IF(#REF!="", "0",#REF! *#REF!/100)</f>
        <v>#REF!</v>
      </c>
      <c r="AZ911" s="4" t="e">
        <f>IF(#REF!="", "0",#REF! *#REF!/100)</f>
        <v>#REF!</v>
      </c>
      <c r="BA911" s="4" t="e">
        <f>IF(#REF!="", "0",#REF! *#REF!/100)</f>
        <v>#REF!</v>
      </c>
      <c r="BB911" s="4" t="e">
        <f>IF(#REF!="", "0",#REF! *#REF!/100)</f>
        <v>#REF!</v>
      </c>
    </row>
    <row r="912" spans="16:54" x14ac:dyDescent="0.35">
      <c r="P912" s="14">
        <f>'B. WasteTracking'!G938</f>
        <v>0</v>
      </c>
      <c r="Q912" s="67">
        <f>IF(ISNUMBER('B. WasteTracking'!I938), IF('B. WasteTracking'!$I$38=Calculations!$O$6,'B. WasteTracking'!I938,'B. WasteTracking'!I938*'B. WasteTracking'!$H938/100),0)</f>
        <v>0</v>
      </c>
      <c r="R912" s="67">
        <f>IF(ISNUMBER('B. WasteTracking'!J938), IF('B. WasteTracking'!$J$38=Calculations!$O$6,'B. WasteTracking'!J938,'B. WasteTracking'!J938*'B. WasteTracking'!$H938/100),0)</f>
        <v>0</v>
      </c>
      <c r="S912" s="67">
        <f>IF(ISNUMBER('B. WasteTracking'!K938), 'B. WasteTracking'!K938*'B. WasteTracking'!$H938/100,0)</f>
        <v>0</v>
      </c>
      <c r="T912" s="67">
        <f>IF(ISNUMBER('B. WasteTracking'!H938), 'B. WasteTracking'!H938,0)</f>
        <v>0</v>
      </c>
      <c r="W912" s="9"/>
      <c r="X912" s="9"/>
      <c r="AX912" s="4">
        <v>900</v>
      </c>
      <c r="AY912" s="4" t="e">
        <f>IF(#REF!="", "0",#REF! *#REF!/100)</f>
        <v>#REF!</v>
      </c>
      <c r="AZ912" s="4" t="e">
        <f>IF(#REF!="", "0",#REF! *#REF!/100)</f>
        <v>#REF!</v>
      </c>
      <c r="BA912" s="4" t="e">
        <f>IF(#REF!="", "0",#REF! *#REF!/100)</f>
        <v>#REF!</v>
      </c>
      <c r="BB912" s="4" t="e">
        <f>IF(#REF!="", "0",#REF! *#REF!/100)</f>
        <v>#REF!</v>
      </c>
    </row>
    <row r="913" spans="16:54" x14ac:dyDescent="0.35">
      <c r="P913" s="14">
        <f>'B. WasteTracking'!G939</f>
        <v>0</v>
      </c>
      <c r="Q913" s="67">
        <f>IF(ISNUMBER('B. WasteTracking'!I939), IF('B. WasteTracking'!$I$38=Calculations!$O$6,'B. WasteTracking'!I939,'B. WasteTracking'!I939*'B. WasteTracking'!$H939/100),0)</f>
        <v>0</v>
      </c>
      <c r="R913" s="67">
        <f>IF(ISNUMBER('B. WasteTracking'!J939), IF('B. WasteTracking'!$J$38=Calculations!$O$6,'B. WasteTracking'!J939,'B. WasteTracking'!J939*'B. WasteTracking'!$H939/100),0)</f>
        <v>0</v>
      </c>
      <c r="S913" s="67">
        <f>IF(ISNUMBER('B. WasteTracking'!K939), 'B. WasteTracking'!K939*'B. WasteTracking'!$H939/100,0)</f>
        <v>0</v>
      </c>
      <c r="T913" s="67">
        <f>IF(ISNUMBER('B. WasteTracking'!H939), 'B. WasteTracking'!H939,0)</f>
        <v>0</v>
      </c>
      <c r="W913" s="9"/>
      <c r="X913" s="9"/>
      <c r="AX913" s="4">
        <v>901</v>
      </c>
      <c r="AY913" s="4" t="e">
        <f>IF(#REF!="", "0",#REF! *#REF!/100)</f>
        <v>#REF!</v>
      </c>
      <c r="AZ913" s="4" t="e">
        <f>IF(#REF!="", "0",#REF! *#REF!/100)</f>
        <v>#REF!</v>
      </c>
      <c r="BA913" s="4" t="e">
        <f>IF(#REF!="", "0",#REF! *#REF!/100)</f>
        <v>#REF!</v>
      </c>
      <c r="BB913" s="4" t="e">
        <f>IF(#REF!="", "0",#REF! *#REF!/100)</f>
        <v>#REF!</v>
      </c>
    </row>
    <row r="914" spans="16:54" x14ac:dyDescent="0.35">
      <c r="P914" s="14">
        <f>'B. WasteTracking'!G940</f>
        <v>0</v>
      </c>
      <c r="Q914" s="67">
        <f>IF(ISNUMBER('B. WasteTracking'!I940), IF('B. WasteTracking'!$I$38=Calculations!$O$6,'B. WasteTracking'!I940,'B. WasteTracking'!I940*'B. WasteTracking'!$H940/100),0)</f>
        <v>0</v>
      </c>
      <c r="R914" s="67">
        <f>IF(ISNUMBER('B. WasteTracking'!J940), IF('B. WasteTracking'!$J$38=Calculations!$O$6,'B. WasteTracking'!J940,'B. WasteTracking'!J940*'B. WasteTracking'!$H940/100),0)</f>
        <v>0</v>
      </c>
      <c r="S914" s="67">
        <f>IF(ISNUMBER('B. WasteTracking'!K940), 'B. WasteTracking'!K940*'B. WasteTracking'!$H940/100,0)</f>
        <v>0</v>
      </c>
      <c r="T914" s="67">
        <f>IF(ISNUMBER('B. WasteTracking'!H940), 'B. WasteTracking'!H940,0)</f>
        <v>0</v>
      </c>
      <c r="W914" s="9"/>
      <c r="X914" s="9"/>
      <c r="AX914" s="4">
        <v>902</v>
      </c>
      <c r="AY914" s="4" t="e">
        <f>IF(#REF!="", "0",#REF! *#REF!/100)</f>
        <v>#REF!</v>
      </c>
      <c r="AZ914" s="4" t="e">
        <f>IF(#REF!="", "0",#REF! *#REF!/100)</f>
        <v>#REF!</v>
      </c>
      <c r="BA914" s="4" t="e">
        <f>IF(#REF!="", "0",#REF! *#REF!/100)</f>
        <v>#REF!</v>
      </c>
      <c r="BB914" s="4" t="e">
        <f>IF(#REF!="", "0",#REF! *#REF!/100)</f>
        <v>#REF!</v>
      </c>
    </row>
    <row r="915" spans="16:54" x14ac:dyDescent="0.35">
      <c r="P915" s="14">
        <f>'B. WasteTracking'!G941</f>
        <v>0</v>
      </c>
      <c r="Q915" s="67">
        <f>IF(ISNUMBER('B. WasteTracking'!I941), IF('B. WasteTracking'!$I$38=Calculations!$O$6,'B. WasteTracking'!I941,'B. WasteTracking'!I941*'B. WasteTracking'!$H941/100),0)</f>
        <v>0</v>
      </c>
      <c r="R915" s="67">
        <f>IF(ISNUMBER('B. WasteTracking'!J941), IF('B. WasteTracking'!$J$38=Calculations!$O$6,'B. WasteTracking'!J941,'B. WasteTracking'!J941*'B. WasteTracking'!$H941/100),0)</f>
        <v>0</v>
      </c>
      <c r="S915" s="67">
        <f>IF(ISNUMBER('B. WasteTracking'!K941), 'B. WasteTracking'!K941*'B. WasteTracking'!$H941/100,0)</f>
        <v>0</v>
      </c>
      <c r="T915" s="67">
        <f>IF(ISNUMBER('B. WasteTracking'!H941), 'B. WasteTracking'!H941,0)</f>
        <v>0</v>
      </c>
      <c r="W915" s="9"/>
      <c r="X915" s="9"/>
      <c r="AX915" s="4">
        <v>903</v>
      </c>
      <c r="AY915" s="4" t="e">
        <f>IF(#REF!="", "0",#REF! *#REF!/100)</f>
        <v>#REF!</v>
      </c>
      <c r="AZ915" s="4" t="e">
        <f>IF(#REF!="", "0",#REF! *#REF!/100)</f>
        <v>#REF!</v>
      </c>
      <c r="BA915" s="4" t="e">
        <f>IF(#REF!="", "0",#REF! *#REF!/100)</f>
        <v>#REF!</v>
      </c>
      <c r="BB915" s="4" t="e">
        <f>IF(#REF!="", "0",#REF! *#REF!/100)</f>
        <v>#REF!</v>
      </c>
    </row>
    <row r="916" spans="16:54" x14ac:dyDescent="0.35">
      <c r="P916" s="14">
        <f>'B. WasteTracking'!G942</f>
        <v>0</v>
      </c>
      <c r="Q916" s="67">
        <f>IF(ISNUMBER('B. WasteTracking'!I942), IF('B. WasteTracking'!$I$38=Calculations!$O$6,'B. WasteTracking'!I942,'B. WasteTracking'!I942*'B. WasteTracking'!$H942/100),0)</f>
        <v>0</v>
      </c>
      <c r="R916" s="67">
        <f>IF(ISNUMBER('B. WasteTracking'!J942), IF('B. WasteTracking'!$J$38=Calculations!$O$6,'B. WasteTracking'!J942,'B. WasteTracking'!J942*'B. WasteTracking'!$H942/100),0)</f>
        <v>0</v>
      </c>
      <c r="S916" s="67">
        <f>IF(ISNUMBER('B. WasteTracking'!K942), 'B. WasteTracking'!K942*'B. WasteTracking'!$H942/100,0)</f>
        <v>0</v>
      </c>
      <c r="T916" s="67">
        <f>IF(ISNUMBER('B. WasteTracking'!H942), 'B. WasteTracking'!H942,0)</f>
        <v>0</v>
      </c>
      <c r="W916" s="9"/>
      <c r="X916" s="9"/>
      <c r="AX916" s="4">
        <v>904</v>
      </c>
      <c r="AY916" s="4" t="e">
        <f>IF(#REF!="", "0",#REF! *#REF!/100)</f>
        <v>#REF!</v>
      </c>
      <c r="AZ916" s="4" t="e">
        <f>IF(#REF!="", "0",#REF! *#REF!/100)</f>
        <v>#REF!</v>
      </c>
      <c r="BA916" s="4" t="e">
        <f>IF(#REF!="", "0",#REF! *#REF!/100)</f>
        <v>#REF!</v>
      </c>
      <c r="BB916" s="4" t="e">
        <f>IF(#REF!="", "0",#REF! *#REF!/100)</f>
        <v>#REF!</v>
      </c>
    </row>
    <row r="917" spans="16:54" x14ac:dyDescent="0.35">
      <c r="P917" s="14">
        <f>'B. WasteTracking'!G943</f>
        <v>0</v>
      </c>
      <c r="Q917" s="67">
        <f>IF(ISNUMBER('B. WasteTracking'!I943), IF('B. WasteTracking'!$I$38=Calculations!$O$6,'B. WasteTracking'!I943,'B. WasteTracking'!I943*'B. WasteTracking'!$H943/100),0)</f>
        <v>0</v>
      </c>
      <c r="R917" s="67">
        <f>IF(ISNUMBER('B. WasteTracking'!J943), IF('B. WasteTracking'!$J$38=Calculations!$O$6,'B. WasteTracking'!J943,'B. WasteTracking'!J943*'B. WasteTracking'!$H943/100),0)</f>
        <v>0</v>
      </c>
      <c r="S917" s="67">
        <f>IF(ISNUMBER('B. WasteTracking'!K943), 'B. WasteTracking'!K943*'B. WasteTracking'!$H943/100,0)</f>
        <v>0</v>
      </c>
      <c r="T917" s="67">
        <f>IF(ISNUMBER('B. WasteTracking'!H943), 'B. WasteTracking'!H943,0)</f>
        <v>0</v>
      </c>
      <c r="W917" s="9"/>
      <c r="X917" s="9"/>
      <c r="AX917" s="4">
        <v>905</v>
      </c>
      <c r="AY917" s="4" t="e">
        <f>IF(#REF!="", "0",#REF! *#REF!/100)</f>
        <v>#REF!</v>
      </c>
      <c r="AZ917" s="4" t="e">
        <f>IF(#REF!="", "0",#REF! *#REF!/100)</f>
        <v>#REF!</v>
      </c>
      <c r="BA917" s="4" t="e">
        <f>IF(#REF!="", "0",#REF! *#REF!/100)</f>
        <v>#REF!</v>
      </c>
      <c r="BB917" s="4" t="e">
        <f>IF(#REF!="", "0",#REF! *#REF!/100)</f>
        <v>#REF!</v>
      </c>
    </row>
    <row r="918" spans="16:54" x14ac:dyDescent="0.35">
      <c r="P918" s="14">
        <f>'B. WasteTracking'!G944</f>
        <v>0</v>
      </c>
      <c r="Q918" s="67">
        <f>IF(ISNUMBER('B. WasteTracking'!I944), IF('B. WasteTracking'!$I$38=Calculations!$O$6,'B. WasteTracking'!I944,'B. WasteTracking'!I944*'B. WasteTracking'!$H944/100),0)</f>
        <v>0</v>
      </c>
      <c r="R918" s="67">
        <f>IF(ISNUMBER('B. WasteTracking'!J944), IF('B. WasteTracking'!$J$38=Calculations!$O$6,'B. WasteTracking'!J944,'B. WasteTracking'!J944*'B. WasteTracking'!$H944/100),0)</f>
        <v>0</v>
      </c>
      <c r="S918" s="67">
        <f>IF(ISNUMBER('B. WasteTracking'!K944), 'B. WasteTracking'!K944*'B. WasteTracking'!$H944/100,0)</f>
        <v>0</v>
      </c>
      <c r="T918" s="67">
        <f>IF(ISNUMBER('B. WasteTracking'!H944), 'B. WasteTracking'!H944,0)</f>
        <v>0</v>
      </c>
      <c r="W918" s="9"/>
      <c r="X918" s="9"/>
      <c r="AX918" s="4">
        <v>906</v>
      </c>
      <c r="AY918" s="4" t="e">
        <f>IF(#REF!="", "0",#REF! *#REF!/100)</f>
        <v>#REF!</v>
      </c>
      <c r="AZ918" s="4" t="e">
        <f>IF(#REF!="", "0",#REF! *#REF!/100)</f>
        <v>#REF!</v>
      </c>
      <c r="BA918" s="4" t="e">
        <f>IF(#REF!="", "0",#REF! *#REF!/100)</f>
        <v>#REF!</v>
      </c>
      <c r="BB918" s="4" t="e">
        <f>IF(#REF!="", "0",#REF! *#REF!/100)</f>
        <v>#REF!</v>
      </c>
    </row>
    <row r="919" spans="16:54" x14ac:dyDescent="0.35">
      <c r="P919" s="14">
        <f>'B. WasteTracking'!G945</f>
        <v>0</v>
      </c>
      <c r="Q919" s="67">
        <f>IF(ISNUMBER('B. WasteTracking'!I945), IF('B. WasteTracking'!$I$38=Calculations!$O$6,'B. WasteTracking'!I945,'B. WasteTracking'!I945*'B. WasteTracking'!$H945/100),0)</f>
        <v>0</v>
      </c>
      <c r="R919" s="67">
        <f>IF(ISNUMBER('B. WasteTracking'!J945), IF('B. WasteTracking'!$J$38=Calculations!$O$6,'B. WasteTracking'!J945,'B. WasteTracking'!J945*'B. WasteTracking'!$H945/100),0)</f>
        <v>0</v>
      </c>
      <c r="S919" s="67">
        <f>IF(ISNUMBER('B. WasteTracking'!K945), 'B. WasteTracking'!K945*'B. WasteTracking'!$H945/100,0)</f>
        <v>0</v>
      </c>
      <c r="T919" s="67">
        <f>IF(ISNUMBER('B. WasteTracking'!H945), 'B. WasteTracking'!H945,0)</f>
        <v>0</v>
      </c>
      <c r="W919" s="9"/>
      <c r="X919" s="9"/>
      <c r="AX919" s="4">
        <v>907</v>
      </c>
      <c r="AY919" s="4" t="e">
        <f>IF(#REF!="", "0",#REF! *#REF!/100)</f>
        <v>#REF!</v>
      </c>
      <c r="AZ919" s="4" t="e">
        <f>IF(#REF!="", "0",#REF! *#REF!/100)</f>
        <v>#REF!</v>
      </c>
      <c r="BA919" s="4" t="e">
        <f>IF(#REF!="", "0",#REF! *#REF!/100)</f>
        <v>#REF!</v>
      </c>
      <c r="BB919" s="4" t="e">
        <f>IF(#REF!="", "0",#REF! *#REF!/100)</f>
        <v>#REF!</v>
      </c>
    </row>
    <row r="920" spans="16:54" x14ac:dyDescent="0.35">
      <c r="P920" s="14">
        <f>'B. WasteTracking'!G946</f>
        <v>0</v>
      </c>
      <c r="Q920" s="67">
        <f>IF(ISNUMBER('B. WasteTracking'!I946), IF('B. WasteTracking'!$I$38=Calculations!$O$6,'B. WasteTracking'!I946,'B. WasteTracking'!I946*'B. WasteTracking'!$H946/100),0)</f>
        <v>0</v>
      </c>
      <c r="R920" s="67">
        <f>IF(ISNUMBER('B. WasteTracking'!J946), IF('B. WasteTracking'!$J$38=Calculations!$O$6,'B. WasteTracking'!J946,'B. WasteTracking'!J946*'B. WasteTracking'!$H946/100),0)</f>
        <v>0</v>
      </c>
      <c r="S920" s="67">
        <f>IF(ISNUMBER('B. WasteTracking'!K946), 'B. WasteTracking'!K946*'B. WasteTracking'!$H946/100,0)</f>
        <v>0</v>
      </c>
      <c r="T920" s="67">
        <f>IF(ISNUMBER('B. WasteTracking'!H946), 'B. WasteTracking'!H946,0)</f>
        <v>0</v>
      </c>
      <c r="W920" s="9"/>
      <c r="X920" s="9"/>
      <c r="AX920" s="4">
        <v>908</v>
      </c>
      <c r="AY920" s="4" t="e">
        <f>IF(#REF!="", "0",#REF! *#REF!/100)</f>
        <v>#REF!</v>
      </c>
      <c r="AZ920" s="4" t="e">
        <f>IF(#REF!="", "0",#REF! *#REF!/100)</f>
        <v>#REF!</v>
      </c>
      <c r="BA920" s="4" t="e">
        <f>IF(#REF!="", "0",#REF! *#REF!/100)</f>
        <v>#REF!</v>
      </c>
      <c r="BB920" s="4" t="e">
        <f>IF(#REF!="", "0",#REF! *#REF!/100)</f>
        <v>#REF!</v>
      </c>
    </row>
    <row r="921" spans="16:54" x14ac:dyDescent="0.35">
      <c r="P921" s="14">
        <f>'B. WasteTracking'!G947</f>
        <v>0</v>
      </c>
      <c r="Q921" s="67">
        <f>IF(ISNUMBER('B. WasteTracking'!I947), IF('B. WasteTracking'!$I$38=Calculations!$O$6,'B. WasteTracking'!I947,'B. WasteTracking'!I947*'B. WasteTracking'!$H947/100),0)</f>
        <v>0</v>
      </c>
      <c r="R921" s="67">
        <f>IF(ISNUMBER('B. WasteTracking'!J947), IF('B. WasteTracking'!$J$38=Calculations!$O$6,'B. WasteTracking'!J947,'B. WasteTracking'!J947*'B. WasteTracking'!$H947/100),0)</f>
        <v>0</v>
      </c>
      <c r="S921" s="67">
        <f>IF(ISNUMBER('B. WasteTracking'!K947), 'B. WasteTracking'!K947*'B. WasteTracking'!$H947/100,0)</f>
        <v>0</v>
      </c>
      <c r="T921" s="67">
        <f>IF(ISNUMBER('B. WasteTracking'!H947), 'B. WasteTracking'!H947,0)</f>
        <v>0</v>
      </c>
      <c r="W921" s="9"/>
      <c r="X921" s="9"/>
      <c r="AX921" s="4">
        <v>909</v>
      </c>
      <c r="AY921" s="4" t="e">
        <f>IF(#REF!="", "0",#REF! *#REF!/100)</f>
        <v>#REF!</v>
      </c>
      <c r="AZ921" s="4" t="e">
        <f>IF(#REF!="", "0",#REF! *#REF!/100)</f>
        <v>#REF!</v>
      </c>
      <c r="BA921" s="4" t="e">
        <f>IF(#REF!="", "0",#REF! *#REF!/100)</f>
        <v>#REF!</v>
      </c>
      <c r="BB921" s="4" t="e">
        <f>IF(#REF!="", "0",#REF! *#REF!/100)</f>
        <v>#REF!</v>
      </c>
    </row>
    <row r="922" spans="16:54" x14ac:dyDescent="0.35">
      <c r="P922" s="14">
        <f>'B. WasteTracking'!G948</f>
        <v>0</v>
      </c>
      <c r="Q922" s="67">
        <f>IF(ISNUMBER('B. WasteTracking'!I948), IF('B. WasteTracking'!$I$38=Calculations!$O$6,'B. WasteTracking'!I948,'B. WasteTracking'!I948*'B. WasteTracking'!$H948/100),0)</f>
        <v>0</v>
      </c>
      <c r="R922" s="67">
        <f>IF(ISNUMBER('B. WasteTracking'!J948), IF('B. WasteTracking'!$J$38=Calculations!$O$6,'B. WasteTracking'!J948,'B. WasteTracking'!J948*'B. WasteTracking'!$H948/100),0)</f>
        <v>0</v>
      </c>
      <c r="S922" s="67">
        <f>IF(ISNUMBER('B. WasteTracking'!K948), 'B. WasteTracking'!K948*'B. WasteTracking'!$H948/100,0)</f>
        <v>0</v>
      </c>
      <c r="T922" s="67">
        <f>IF(ISNUMBER('B. WasteTracking'!H948), 'B. WasteTracking'!H948,0)</f>
        <v>0</v>
      </c>
      <c r="W922" s="9"/>
      <c r="X922" s="9"/>
      <c r="AX922" s="4">
        <v>910</v>
      </c>
      <c r="AY922" s="4" t="e">
        <f>IF(#REF!="", "0",#REF! *#REF!/100)</f>
        <v>#REF!</v>
      </c>
      <c r="AZ922" s="4" t="e">
        <f>IF(#REF!="", "0",#REF! *#REF!/100)</f>
        <v>#REF!</v>
      </c>
      <c r="BA922" s="4" t="e">
        <f>IF(#REF!="", "0",#REF! *#REF!/100)</f>
        <v>#REF!</v>
      </c>
      <c r="BB922" s="4" t="e">
        <f>IF(#REF!="", "0",#REF! *#REF!/100)</f>
        <v>#REF!</v>
      </c>
    </row>
    <row r="923" spans="16:54" x14ac:dyDescent="0.35">
      <c r="P923" s="14">
        <f>'B. WasteTracking'!G949</f>
        <v>0</v>
      </c>
      <c r="Q923" s="67">
        <f>IF(ISNUMBER('B. WasteTracking'!I949), IF('B. WasteTracking'!$I$38=Calculations!$O$6,'B. WasteTracking'!I949,'B. WasteTracking'!I949*'B. WasteTracking'!$H949/100),0)</f>
        <v>0</v>
      </c>
      <c r="R923" s="67">
        <f>IF(ISNUMBER('B. WasteTracking'!J949), IF('B. WasteTracking'!$J$38=Calculations!$O$6,'B. WasteTracking'!J949,'B. WasteTracking'!J949*'B. WasteTracking'!$H949/100),0)</f>
        <v>0</v>
      </c>
      <c r="S923" s="67">
        <f>IF(ISNUMBER('B. WasteTracking'!K949), 'B. WasteTracking'!K949*'B. WasteTracking'!$H949/100,0)</f>
        <v>0</v>
      </c>
      <c r="T923" s="67">
        <f>IF(ISNUMBER('B. WasteTracking'!H949), 'B. WasteTracking'!H949,0)</f>
        <v>0</v>
      </c>
      <c r="W923" s="9"/>
      <c r="X923" s="9"/>
      <c r="AX923" s="4">
        <v>911</v>
      </c>
      <c r="AY923" s="4" t="e">
        <f>IF(#REF!="", "0",#REF! *#REF!/100)</f>
        <v>#REF!</v>
      </c>
      <c r="AZ923" s="4" t="e">
        <f>IF(#REF!="", "0",#REF! *#REF!/100)</f>
        <v>#REF!</v>
      </c>
      <c r="BA923" s="4" t="e">
        <f>IF(#REF!="", "0",#REF! *#REF!/100)</f>
        <v>#REF!</v>
      </c>
      <c r="BB923" s="4" t="e">
        <f>IF(#REF!="", "0",#REF! *#REF!/100)</f>
        <v>#REF!</v>
      </c>
    </row>
    <row r="924" spans="16:54" x14ac:dyDescent="0.35">
      <c r="P924" s="14">
        <f>'B. WasteTracking'!G950</f>
        <v>0</v>
      </c>
      <c r="Q924" s="67">
        <f>IF(ISNUMBER('B. WasteTracking'!I950), IF('B. WasteTracking'!$I$38=Calculations!$O$6,'B. WasteTracking'!I950,'B. WasteTracking'!I950*'B. WasteTracking'!$H950/100),0)</f>
        <v>0</v>
      </c>
      <c r="R924" s="67">
        <f>IF(ISNUMBER('B. WasteTracking'!J950), IF('B. WasteTracking'!$J$38=Calculations!$O$6,'B. WasteTracking'!J950,'B. WasteTracking'!J950*'B. WasteTracking'!$H950/100),0)</f>
        <v>0</v>
      </c>
      <c r="S924" s="67">
        <f>IF(ISNUMBER('B. WasteTracking'!K950), 'B. WasteTracking'!K950*'B. WasteTracking'!$H950/100,0)</f>
        <v>0</v>
      </c>
      <c r="T924" s="67">
        <f>IF(ISNUMBER('B. WasteTracking'!H950), 'B. WasteTracking'!H950,0)</f>
        <v>0</v>
      </c>
      <c r="W924" s="9"/>
      <c r="X924" s="9"/>
      <c r="AX924" s="4">
        <v>912</v>
      </c>
      <c r="AY924" s="4" t="e">
        <f>IF(#REF!="", "0",#REF! *#REF!/100)</f>
        <v>#REF!</v>
      </c>
      <c r="AZ924" s="4" t="e">
        <f>IF(#REF!="", "0",#REF! *#REF!/100)</f>
        <v>#REF!</v>
      </c>
      <c r="BA924" s="4" t="e">
        <f>IF(#REF!="", "0",#REF! *#REF!/100)</f>
        <v>#REF!</v>
      </c>
      <c r="BB924" s="4" t="e">
        <f>IF(#REF!="", "0",#REF! *#REF!/100)</f>
        <v>#REF!</v>
      </c>
    </row>
    <row r="925" spans="16:54" x14ac:dyDescent="0.35">
      <c r="P925" s="14">
        <f>'B. WasteTracking'!G951</f>
        <v>0</v>
      </c>
      <c r="Q925" s="67">
        <f>IF(ISNUMBER('B. WasteTracking'!I951), IF('B. WasteTracking'!$I$38=Calculations!$O$6,'B. WasteTracking'!I951,'B. WasteTracking'!I951*'B. WasteTracking'!$H951/100),0)</f>
        <v>0</v>
      </c>
      <c r="R925" s="67">
        <f>IF(ISNUMBER('B. WasteTracking'!J951), IF('B. WasteTracking'!$J$38=Calculations!$O$6,'B. WasteTracking'!J951,'B. WasteTracking'!J951*'B. WasteTracking'!$H951/100),0)</f>
        <v>0</v>
      </c>
      <c r="S925" s="67">
        <f>IF(ISNUMBER('B. WasteTracking'!K951), 'B. WasteTracking'!K951*'B. WasteTracking'!$H951/100,0)</f>
        <v>0</v>
      </c>
      <c r="T925" s="67">
        <f>IF(ISNUMBER('B. WasteTracking'!H951), 'B. WasteTracking'!H951,0)</f>
        <v>0</v>
      </c>
      <c r="W925" s="9"/>
      <c r="X925" s="9"/>
      <c r="AX925" s="4">
        <v>913</v>
      </c>
      <c r="AY925" s="4" t="e">
        <f>IF(#REF!="", "0",#REF! *#REF!/100)</f>
        <v>#REF!</v>
      </c>
      <c r="AZ925" s="4" t="e">
        <f>IF(#REF!="", "0",#REF! *#REF!/100)</f>
        <v>#REF!</v>
      </c>
      <c r="BA925" s="4" t="e">
        <f>IF(#REF!="", "0",#REF! *#REF!/100)</f>
        <v>#REF!</v>
      </c>
      <c r="BB925" s="4" t="e">
        <f>IF(#REF!="", "0",#REF! *#REF!/100)</f>
        <v>#REF!</v>
      </c>
    </row>
    <row r="926" spans="16:54" x14ac:dyDescent="0.35">
      <c r="P926" s="14">
        <f>'B. WasteTracking'!G952</f>
        <v>0</v>
      </c>
      <c r="Q926" s="67">
        <f>IF(ISNUMBER('B. WasteTracking'!I952), IF('B. WasteTracking'!$I$38=Calculations!$O$6,'B. WasteTracking'!I952,'B. WasteTracking'!I952*'B. WasteTracking'!$H952/100),0)</f>
        <v>0</v>
      </c>
      <c r="R926" s="67">
        <f>IF(ISNUMBER('B. WasteTracking'!J952), IF('B. WasteTracking'!$J$38=Calculations!$O$6,'B. WasteTracking'!J952,'B. WasteTracking'!J952*'B. WasteTracking'!$H952/100),0)</f>
        <v>0</v>
      </c>
      <c r="S926" s="67">
        <f>IF(ISNUMBER('B. WasteTracking'!K952), 'B. WasteTracking'!K952*'B. WasteTracking'!$H952/100,0)</f>
        <v>0</v>
      </c>
      <c r="T926" s="67">
        <f>IF(ISNUMBER('B. WasteTracking'!H952), 'B. WasteTracking'!H952,0)</f>
        <v>0</v>
      </c>
      <c r="W926" s="9"/>
      <c r="X926" s="9"/>
      <c r="AX926" s="4">
        <v>914</v>
      </c>
      <c r="AY926" s="4" t="e">
        <f>IF(#REF!="", "0",#REF! *#REF!/100)</f>
        <v>#REF!</v>
      </c>
      <c r="AZ926" s="4" t="e">
        <f>IF(#REF!="", "0",#REF! *#REF!/100)</f>
        <v>#REF!</v>
      </c>
      <c r="BA926" s="4" t="e">
        <f>IF(#REF!="", "0",#REF! *#REF!/100)</f>
        <v>#REF!</v>
      </c>
      <c r="BB926" s="4" t="e">
        <f>IF(#REF!="", "0",#REF! *#REF!/100)</f>
        <v>#REF!</v>
      </c>
    </row>
    <row r="927" spans="16:54" x14ac:dyDescent="0.35">
      <c r="P927" s="14">
        <f>'B. WasteTracking'!G953</f>
        <v>0</v>
      </c>
      <c r="Q927" s="67">
        <f>IF(ISNUMBER('B. WasteTracking'!I953), IF('B. WasteTracking'!$I$38=Calculations!$O$6,'B. WasteTracking'!I953,'B. WasteTracking'!I953*'B. WasteTracking'!$H953/100),0)</f>
        <v>0</v>
      </c>
      <c r="R927" s="67">
        <f>IF(ISNUMBER('B. WasteTracking'!J953), IF('B. WasteTracking'!$J$38=Calculations!$O$6,'B. WasteTracking'!J953,'B. WasteTracking'!J953*'B. WasteTracking'!$H953/100),0)</f>
        <v>0</v>
      </c>
      <c r="S927" s="67">
        <f>IF(ISNUMBER('B. WasteTracking'!K953), 'B. WasteTracking'!K953*'B. WasteTracking'!$H953/100,0)</f>
        <v>0</v>
      </c>
      <c r="T927" s="67">
        <f>IF(ISNUMBER('B. WasteTracking'!H953), 'B. WasteTracking'!H953,0)</f>
        <v>0</v>
      </c>
      <c r="W927" s="9"/>
      <c r="X927" s="9"/>
      <c r="AX927" s="4">
        <v>915</v>
      </c>
      <c r="AY927" s="4" t="e">
        <f>IF(#REF!="", "0",#REF! *#REF!/100)</f>
        <v>#REF!</v>
      </c>
      <c r="AZ927" s="4" t="e">
        <f>IF(#REF!="", "0",#REF! *#REF!/100)</f>
        <v>#REF!</v>
      </c>
      <c r="BA927" s="4" t="e">
        <f>IF(#REF!="", "0",#REF! *#REF!/100)</f>
        <v>#REF!</v>
      </c>
      <c r="BB927" s="4" t="e">
        <f>IF(#REF!="", "0",#REF! *#REF!/100)</f>
        <v>#REF!</v>
      </c>
    </row>
    <row r="928" spans="16:54" x14ac:dyDescent="0.35">
      <c r="P928" s="14">
        <f>'B. WasteTracking'!G954</f>
        <v>0</v>
      </c>
      <c r="Q928" s="67">
        <f>IF(ISNUMBER('B. WasteTracking'!I954), IF('B. WasteTracking'!$I$38=Calculations!$O$6,'B. WasteTracking'!I954,'B. WasteTracking'!I954*'B. WasteTracking'!$H954/100),0)</f>
        <v>0</v>
      </c>
      <c r="R928" s="67">
        <f>IF(ISNUMBER('B. WasteTracking'!J954), IF('B. WasteTracking'!$J$38=Calculations!$O$6,'B. WasteTracking'!J954,'B. WasteTracking'!J954*'B. WasteTracking'!$H954/100),0)</f>
        <v>0</v>
      </c>
      <c r="S928" s="67">
        <f>IF(ISNUMBER('B. WasteTracking'!K954), 'B. WasteTracking'!K954*'B. WasteTracking'!$H954/100,0)</f>
        <v>0</v>
      </c>
      <c r="T928" s="67">
        <f>IF(ISNUMBER('B. WasteTracking'!H954), 'B. WasteTracking'!H954,0)</f>
        <v>0</v>
      </c>
      <c r="W928" s="9"/>
      <c r="X928" s="9"/>
      <c r="AX928" s="4">
        <v>916</v>
      </c>
      <c r="AY928" s="4" t="e">
        <f>IF(#REF!="", "0",#REF! *#REF!/100)</f>
        <v>#REF!</v>
      </c>
      <c r="AZ928" s="4" t="e">
        <f>IF(#REF!="", "0",#REF! *#REF!/100)</f>
        <v>#REF!</v>
      </c>
      <c r="BA928" s="4" t="e">
        <f>IF(#REF!="", "0",#REF! *#REF!/100)</f>
        <v>#REF!</v>
      </c>
      <c r="BB928" s="4" t="e">
        <f>IF(#REF!="", "0",#REF! *#REF!/100)</f>
        <v>#REF!</v>
      </c>
    </row>
    <row r="929" spans="15:54" x14ac:dyDescent="0.35">
      <c r="P929" s="14">
        <f>'B. WasteTracking'!G955</f>
        <v>0</v>
      </c>
      <c r="Q929" s="67">
        <f>IF(ISNUMBER('B. WasteTracking'!I955), IF('B. WasteTracking'!$I$38=Calculations!$O$6,'B. WasteTracking'!I955,'B. WasteTracking'!I955*'B. WasteTracking'!$H955/100),0)</f>
        <v>0</v>
      </c>
      <c r="R929" s="67">
        <f>IF(ISNUMBER('B. WasteTracking'!J955), IF('B. WasteTracking'!$J$38=Calculations!$O$6,'B. WasteTracking'!J955,'B. WasteTracking'!J955*'B. WasteTracking'!$H955/100),0)</f>
        <v>0</v>
      </c>
      <c r="S929" s="67">
        <f>IF(ISNUMBER('B. WasteTracking'!K955), 'B. WasteTracking'!K955*'B. WasteTracking'!$H955/100,0)</f>
        <v>0</v>
      </c>
      <c r="T929" s="67">
        <f>IF(ISNUMBER('B. WasteTracking'!H955), 'B. WasteTracking'!H955,0)</f>
        <v>0</v>
      </c>
      <c r="W929" s="9"/>
      <c r="X929" s="9"/>
      <c r="AX929" s="4">
        <v>917</v>
      </c>
      <c r="AY929" s="4" t="e">
        <f>IF(#REF!="", "0",#REF! *#REF!/100)</f>
        <v>#REF!</v>
      </c>
      <c r="AZ929" s="4" t="e">
        <f>IF(#REF!="", "0",#REF! *#REF!/100)</f>
        <v>#REF!</v>
      </c>
      <c r="BA929" s="4" t="e">
        <f>IF(#REF!="", "0",#REF! *#REF!/100)</f>
        <v>#REF!</v>
      </c>
      <c r="BB929" s="4" t="e">
        <f>IF(#REF!="", "0",#REF! *#REF!/100)</f>
        <v>#REF!</v>
      </c>
    </row>
    <row r="930" spans="15:54" x14ac:dyDescent="0.35">
      <c r="P930" s="14">
        <f>'B. WasteTracking'!G956</f>
        <v>0</v>
      </c>
      <c r="Q930" s="67">
        <f>IF(ISNUMBER('B. WasteTracking'!I956), IF('B. WasteTracking'!$I$38=Calculations!$O$6,'B. WasteTracking'!I956,'B. WasteTracking'!I956*'B. WasteTracking'!$H956/100),0)</f>
        <v>0</v>
      </c>
      <c r="R930" s="67">
        <f>IF(ISNUMBER('B. WasteTracking'!J956), IF('B. WasteTracking'!$J$38=Calculations!$O$6,'B. WasteTracking'!J956,'B. WasteTracking'!J956*'B. WasteTracking'!$H956/100),0)</f>
        <v>0</v>
      </c>
      <c r="S930" s="67">
        <f>IF(ISNUMBER('B. WasteTracking'!K956), 'B. WasteTracking'!K956*'B. WasteTracking'!$H956/100,0)</f>
        <v>0</v>
      </c>
      <c r="T930" s="67">
        <f>IF(ISNUMBER('B. WasteTracking'!H956), 'B. WasteTracking'!H956,0)</f>
        <v>0</v>
      </c>
      <c r="W930" s="9"/>
      <c r="X930" s="9"/>
      <c r="AX930" s="4">
        <v>918</v>
      </c>
      <c r="AY930" s="4" t="e">
        <f>IF(#REF!="", "0",#REF! *#REF!/100)</f>
        <v>#REF!</v>
      </c>
      <c r="AZ930" s="4" t="e">
        <f>IF(#REF!="", "0",#REF! *#REF!/100)</f>
        <v>#REF!</v>
      </c>
      <c r="BA930" s="4" t="e">
        <f>IF(#REF!="", "0",#REF! *#REF!/100)</f>
        <v>#REF!</v>
      </c>
      <c r="BB930" s="4" t="e">
        <f>IF(#REF!="", "0",#REF! *#REF!/100)</f>
        <v>#REF!</v>
      </c>
    </row>
    <row r="931" spans="15:54" x14ac:dyDescent="0.35">
      <c r="P931" s="14">
        <f>'B. WasteTracking'!G957</f>
        <v>0</v>
      </c>
      <c r="Q931" s="67">
        <f>IF(ISNUMBER('B. WasteTracking'!I957), IF('B. WasteTracking'!$I$38=Calculations!$O$6,'B. WasteTracking'!I957,'B. WasteTracking'!I957*'B. WasteTracking'!$H957/100),0)</f>
        <v>0</v>
      </c>
      <c r="R931" s="67">
        <f>IF(ISNUMBER('B. WasteTracking'!J957), IF('B. WasteTracking'!$J$38=Calculations!$O$6,'B. WasteTracking'!J957,'B. WasteTracking'!J957*'B. WasteTracking'!$H957/100),0)</f>
        <v>0</v>
      </c>
      <c r="S931" s="67">
        <f>IF(ISNUMBER('B. WasteTracking'!K957), 'B. WasteTracking'!K957*'B. WasteTracking'!$H957/100,0)</f>
        <v>0</v>
      </c>
      <c r="T931" s="67">
        <f>IF(ISNUMBER('B. WasteTracking'!H957), 'B. WasteTracking'!H957,0)</f>
        <v>0</v>
      </c>
      <c r="W931" s="9"/>
      <c r="X931" s="9"/>
      <c r="AX931" s="4">
        <v>919</v>
      </c>
      <c r="AY931" s="4" t="e">
        <f>IF(#REF!="", "0",#REF! *#REF!/100)</f>
        <v>#REF!</v>
      </c>
      <c r="AZ931" s="4" t="e">
        <f>IF(#REF!="", "0",#REF! *#REF!/100)</f>
        <v>#REF!</v>
      </c>
      <c r="BA931" s="4" t="e">
        <f>IF(#REF!="", "0",#REF! *#REF!/100)</f>
        <v>#REF!</v>
      </c>
      <c r="BB931" s="4" t="e">
        <f>IF(#REF!="", "0",#REF! *#REF!/100)</f>
        <v>#REF!</v>
      </c>
    </row>
    <row r="932" spans="15:54" x14ac:dyDescent="0.35">
      <c r="P932" s="14">
        <f>'B. WasteTracking'!G958</f>
        <v>0</v>
      </c>
      <c r="Q932" s="67">
        <f>IF(ISNUMBER('B. WasteTracking'!I958), IF('B. WasteTracking'!$I$38=Calculations!$O$6,'B. WasteTracking'!I958,'B. WasteTracking'!I958*'B. WasteTracking'!$H958/100),0)</f>
        <v>0</v>
      </c>
      <c r="R932" s="67">
        <f>IF(ISNUMBER('B. WasteTracking'!J958), IF('B. WasteTracking'!$J$38=Calculations!$O$6,'B. WasteTracking'!J958,'B. WasteTracking'!J958*'B. WasteTracking'!$H958/100),0)</f>
        <v>0</v>
      </c>
      <c r="S932" s="67">
        <f>IF(ISNUMBER('B. WasteTracking'!K958), 'B. WasteTracking'!K958*'B. WasteTracking'!$H958/100,0)</f>
        <v>0</v>
      </c>
      <c r="T932" s="67">
        <f>IF(ISNUMBER('B. WasteTracking'!H958), 'B. WasteTracking'!H958,0)</f>
        <v>0</v>
      </c>
      <c r="W932" s="9"/>
      <c r="X932" s="9"/>
      <c r="AX932" s="4">
        <v>920</v>
      </c>
      <c r="AY932" s="4" t="e">
        <f>IF(#REF!="", "0",#REF! *#REF!/100)</f>
        <v>#REF!</v>
      </c>
      <c r="AZ932" s="4" t="e">
        <f>IF(#REF!="", "0",#REF! *#REF!/100)</f>
        <v>#REF!</v>
      </c>
      <c r="BA932" s="4" t="e">
        <f>IF(#REF!="", "0",#REF! *#REF!/100)</f>
        <v>#REF!</v>
      </c>
      <c r="BB932" s="4" t="e">
        <f>IF(#REF!="", "0",#REF! *#REF!/100)</f>
        <v>#REF!</v>
      </c>
    </row>
    <row r="933" spans="15:54" x14ac:dyDescent="0.35">
      <c r="O933" s="4"/>
      <c r="P933" s="14">
        <f>'B. WasteTracking'!G959</f>
        <v>0</v>
      </c>
      <c r="Q933" s="67">
        <f>IF(ISNUMBER('B. WasteTracking'!I959), IF('B. WasteTracking'!$I$38=Calculations!$O$6,'B. WasteTracking'!I959,'B. WasteTracking'!I959*'B. WasteTracking'!$H959/100),0)</f>
        <v>0</v>
      </c>
      <c r="R933" s="67">
        <f>IF(ISNUMBER('B. WasteTracking'!J959), IF('B. WasteTracking'!$J$38=Calculations!$O$6,'B. WasteTracking'!J959,'B. WasteTracking'!J959*'B. WasteTracking'!$H959/100),0)</f>
        <v>0</v>
      </c>
      <c r="S933" s="67">
        <f>IF(ISNUMBER('B. WasteTracking'!K959), 'B. WasteTracking'!K959*'B. WasteTracking'!$H959/100,0)</f>
        <v>0</v>
      </c>
      <c r="T933" s="67">
        <f>IF(ISNUMBER('B. WasteTracking'!H959), 'B. WasteTracking'!H959,0)</f>
        <v>0</v>
      </c>
      <c r="W933" s="9"/>
      <c r="X933" s="9"/>
      <c r="AX933" s="4">
        <v>921</v>
      </c>
      <c r="AY933" s="4" t="e">
        <f>IF(#REF!="", "0",#REF! *#REF!/100)</f>
        <v>#REF!</v>
      </c>
      <c r="AZ933" s="4" t="e">
        <f>IF(#REF!="", "0",#REF! *#REF!/100)</f>
        <v>#REF!</v>
      </c>
      <c r="BA933" s="4" t="e">
        <f>IF(#REF!="", "0",#REF! *#REF!/100)</f>
        <v>#REF!</v>
      </c>
      <c r="BB933" s="4" t="e">
        <f>IF(#REF!="", "0",#REF! *#REF!/100)</f>
        <v>#REF!</v>
      </c>
    </row>
    <row r="934" spans="15:54" x14ac:dyDescent="0.35">
      <c r="O934" s="4"/>
      <c r="P934" s="14">
        <f>'B. WasteTracking'!G960</f>
        <v>0</v>
      </c>
      <c r="Q934" s="67">
        <f>IF(ISNUMBER('B. WasteTracking'!I960), IF('B. WasteTracking'!$I$38=Calculations!$O$6,'B. WasteTracking'!I960,'B. WasteTracking'!I960*'B. WasteTracking'!$H960/100),0)</f>
        <v>0</v>
      </c>
      <c r="R934" s="67">
        <f>IF(ISNUMBER('B. WasteTracking'!J960), IF('B. WasteTracking'!$J$38=Calculations!$O$6,'B. WasteTracking'!J960,'B. WasteTracking'!J960*'B. WasteTracking'!$H960/100),0)</f>
        <v>0</v>
      </c>
      <c r="S934" s="67">
        <f>IF(ISNUMBER('B. WasteTracking'!K960), 'B. WasteTracking'!K960*'B. WasteTracking'!$H960/100,0)</f>
        <v>0</v>
      </c>
      <c r="T934" s="67">
        <f>IF(ISNUMBER('B. WasteTracking'!H960), 'B. WasteTracking'!H960,0)</f>
        <v>0</v>
      </c>
      <c r="W934" s="9"/>
      <c r="X934" s="9"/>
      <c r="AX934" s="4">
        <v>922</v>
      </c>
      <c r="AY934" s="4" t="e">
        <f>IF(#REF!="", "0",#REF! *#REF!/100)</f>
        <v>#REF!</v>
      </c>
      <c r="AZ934" s="4" t="e">
        <f>IF(#REF!="", "0",#REF! *#REF!/100)</f>
        <v>#REF!</v>
      </c>
      <c r="BA934" s="4" t="e">
        <f>IF(#REF!="", "0",#REF! *#REF!/100)</f>
        <v>#REF!</v>
      </c>
      <c r="BB934" s="4" t="e">
        <f>IF(#REF!="", "0",#REF! *#REF!/100)</f>
        <v>#REF!</v>
      </c>
    </row>
    <row r="935" spans="15:54" x14ac:dyDescent="0.35">
      <c r="O935" s="4"/>
      <c r="P935" s="14">
        <f>'B. WasteTracking'!G961</f>
        <v>0</v>
      </c>
      <c r="Q935" s="67">
        <f>IF(ISNUMBER('B. WasteTracking'!I961), IF('B. WasteTracking'!$I$38=Calculations!$O$6,'B. WasteTracking'!I961,'B. WasteTracking'!I961*'B. WasteTracking'!$H961/100),0)</f>
        <v>0</v>
      </c>
      <c r="R935" s="67">
        <f>IF(ISNUMBER('B. WasteTracking'!J961), IF('B. WasteTracking'!$J$38=Calculations!$O$6,'B. WasteTracking'!J961,'B. WasteTracking'!J961*'B. WasteTracking'!$H961/100),0)</f>
        <v>0</v>
      </c>
      <c r="S935" s="67">
        <f>IF(ISNUMBER('B. WasteTracking'!K961), 'B. WasteTracking'!K961*'B. WasteTracking'!$H961/100,0)</f>
        <v>0</v>
      </c>
      <c r="T935" s="67">
        <f>IF(ISNUMBER('B. WasteTracking'!H961), 'B. WasteTracking'!H961,0)</f>
        <v>0</v>
      </c>
      <c r="W935" s="9"/>
      <c r="X935" s="9"/>
      <c r="AX935" s="4">
        <v>923</v>
      </c>
      <c r="AY935" s="4" t="e">
        <f>IF(#REF!="", "0",#REF! *#REF!/100)</f>
        <v>#REF!</v>
      </c>
      <c r="AZ935" s="4" t="e">
        <f>IF(#REF!="", "0",#REF! *#REF!/100)</f>
        <v>#REF!</v>
      </c>
      <c r="BA935" s="4" t="e">
        <f>IF(#REF!="", "0",#REF! *#REF!/100)</f>
        <v>#REF!</v>
      </c>
      <c r="BB935" s="4" t="e">
        <f>IF(#REF!="", "0",#REF! *#REF!/100)</f>
        <v>#REF!</v>
      </c>
    </row>
    <row r="936" spans="15:54" x14ac:dyDescent="0.35">
      <c r="O936" s="4"/>
      <c r="P936" s="14">
        <f>'B. WasteTracking'!G962</f>
        <v>0</v>
      </c>
      <c r="Q936" s="67">
        <f>IF(ISNUMBER('B. WasteTracking'!I962), IF('B. WasteTracking'!$I$38=Calculations!$O$6,'B. WasteTracking'!I962,'B. WasteTracking'!I962*'B. WasteTracking'!$H962/100),0)</f>
        <v>0</v>
      </c>
      <c r="R936" s="67">
        <f>IF(ISNUMBER('B. WasteTracking'!J962), IF('B. WasteTracking'!$J$38=Calculations!$O$6,'B. WasteTracking'!J962,'B. WasteTracking'!J962*'B. WasteTracking'!$H962/100),0)</f>
        <v>0</v>
      </c>
      <c r="S936" s="67">
        <f>IF(ISNUMBER('B. WasteTracking'!K962), 'B. WasteTracking'!K962*'B. WasteTracking'!$H962/100,0)</f>
        <v>0</v>
      </c>
      <c r="T936" s="67">
        <f>IF(ISNUMBER('B. WasteTracking'!H962), 'B. WasteTracking'!H962,0)</f>
        <v>0</v>
      </c>
      <c r="W936" s="9"/>
      <c r="X936" s="9"/>
      <c r="AX936" s="4">
        <v>924</v>
      </c>
      <c r="AY936" s="4" t="e">
        <f>IF(#REF!="", "0",#REF! *#REF!/100)</f>
        <v>#REF!</v>
      </c>
      <c r="AZ936" s="4" t="e">
        <f>IF(#REF!="", "0",#REF! *#REF!/100)</f>
        <v>#REF!</v>
      </c>
      <c r="BA936" s="4" t="e">
        <f>IF(#REF!="", "0",#REF! *#REF!/100)</f>
        <v>#REF!</v>
      </c>
      <c r="BB936" s="4" t="e">
        <f>IF(#REF!="", "0",#REF! *#REF!/100)</f>
        <v>#REF!</v>
      </c>
    </row>
    <row r="937" spans="15:54" x14ac:dyDescent="0.35">
      <c r="P937" s="14">
        <f>'B. WasteTracking'!G963</f>
        <v>0</v>
      </c>
      <c r="Q937" s="67">
        <f>IF(ISNUMBER('B. WasteTracking'!I963), IF('B. WasteTracking'!$I$38=Calculations!$O$6,'B. WasteTracking'!I963,'B. WasteTracking'!I963*'B. WasteTracking'!$H963/100),0)</f>
        <v>0</v>
      </c>
      <c r="R937" s="67">
        <f>IF(ISNUMBER('B. WasteTracking'!J963), IF('B. WasteTracking'!$J$38=Calculations!$O$6,'B. WasteTracking'!J963,'B. WasteTracking'!J963*'B. WasteTracking'!$H963/100),0)</f>
        <v>0</v>
      </c>
      <c r="S937" s="67">
        <f>IF(ISNUMBER('B. WasteTracking'!K963), 'B. WasteTracking'!K963*'B. WasteTracking'!$H963/100,0)</f>
        <v>0</v>
      </c>
      <c r="T937" s="67">
        <f>IF(ISNUMBER('B. WasteTracking'!H963), 'B. WasteTracking'!H963,0)</f>
        <v>0</v>
      </c>
      <c r="W937" s="9"/>
      <c r="X937" s="9"/>
      <c r="AX937" s="4">
        <v>925</v>
      </c>
      <c r="AY937" s="4" t="e">
        <f>IF(#REF!="", "0",#REF! *#REF!/100)</f>
        <v>#REF!</v>
      </c>
      <c r="AZ937" s="4" t="e">
        <f>IF(#REF!="", "0",#REF! *#REF!/100)</f>
        <v>#REF!</v>
      </c>
      <c r="BA937" s="4" t="e">
        <f>IF(#REF!="", "0",#REF! *#REF!/100)</f>
        <v>#REF!</v>
      </c>
      <c r="BB937" s="4" t="e">
        <f>IF(#REF!="", "0",#REF! *#REF!/100)</f>
        <v>#REF!</v>
      </c>
    </row>
    <row r="938" spans="15:54" x14ac:dyDescent="0.35">
      <c r="P938" s="14">
        <f>'B. WasteTracking'!G964</f>
        <v>0</v>
      </c>
      <c r="Q938" s="67">
        <f>IF(ISNUMBER('B. WasteTracking'!I964), IF('B. WasteTracking'!$I$38=Calculations!$O$6,'B. WasteTracking'!I964,'B. WasteTracking'!I964*'B. WasteTracking'!$H964/100),0)</f>
        <v>0</v>
      </c>
      <c r="R938" s="67">
        <f>IF(ISNUMBER('B. WasteTracking'!J964), IF('B. WasteTracking'!$J$38=Calculations!$O$6,'B. WasteTracking'!J964,'B. WasteTracking'!J964*'B. WasteTracking'!$H964/100),0)</f>
        <v>0</v>
      </c>
      <c r="S938" s="67">
        <f>IF(ISNUMBER('B. WasteTracking'!K964), 'B. WasteTracking'!K964*'B. WasteTracking'!$H964/100,0)</f>
        <v>0</v>
      </c>
      <c r="T938" s="67">
        <f>IF(ISNUMBER('B. WasteTracking'!H964), 'B. WasteTracking'!H964,0)</f>
        <v>0</v>
      </c>
      <c r="W938" s="9"/>
      <c r="X938" s="9"/>
      <c r="AX938" s="4">
        <v>926</v>
      </c>
      <c r="AY938" s="4" t="e">
        <f>IF(#REF!="", "0",#REF! *#REF!/100)</f>
        <v>#REF!</v>
      </c>
      <c r="AZ938" s="4" t="e">
        <f>IF(#REF!="", "0",#REF! *#REF!/100)</f>
        <v>#REF!</v>
      </c>
      <c r="BA938" s="4" t="e">
        <f>IF(#REF!="", "0",#REF! *#REF!/100)</f>
        <v>#REF!</v>
      </c>
      <c r="BB938" s="4" t="e">
        <f>IF(#REF!="", "0",#REF! *#REF!/100)</f>
        <v>#REF!</v>
      </c>
    </row>
    <row r="939" spans="15:54" x14ac:dyDescent="0.35">
      <c r="P939" s="14">
        <f>'B. WasteTracking'!G965</f>
        <v>0</v>
      </c>
      <c r="Q939" s="67">
        <f>IF(ISNUMBER('B. WasteTracking'!I965), IF('B. WasteTracking'!$I$38=Calculations!$O$6,'B. WasteTracking'!I965,'B. WasteTracking'!I965*'B. WasteTracking'!$H965/100),0)</f>
        <v>0</v>
      </c>
      <c r="R939" s="67">
        <f>IF(ISNUMBER('B. WasteTracking'!J965), IF('B. WasteTracking'!$J$38=Calculations!$O$6,'B. WasteTracking'!J965,'B. WasteTracking'!J965*'B. WasteTracking'!$H965/100),0)</f>
        <v>0</v>
      </c>
      <c r="S939" s="67">
        <f>IF(ISNUMBER('B. WasteTracking'!K965), 'B. WasteTracking'!K965*'B. WasteTracking'!$H965/100,0)</f>
        <v>0</v>
      </c>
      <c r="T939" s="67">
        <f>IF(ISNUMBER('B. WasteTracking'!H965), 'B. WasteTracking'!H965,0)</f>
        <v>0</v>
      </c>
      <c r="W939" s="9"/>
      <c r="X939" s="9"/>
      <c r="AX939" s="4">
        <v>927</v>
      </c>
      <c r="AY939" s="4" t="e">
        <f>IF(#REF!="", "0",#REF! *#REF!/100)</f>
        <v>#REF!</v>
      </c>
      <c r="AZ939" s="4" t="e">
        <f>IF(#REF!="", "0",#REF! *#REF!/100)</f>
        <v>#REF!</v>
      </c>
      <c r="BA939" s="4" t="e">
        <f>IF(#REF!="", "0",#REF! *#REF!/100)</f>
        <v>#REF!</v>
      </c>
      <c r="BB939" s="4" t="e">
        <f>IF(#REF!="", "0",#REF! *#REF!/100)</f>
        <v>#REF!</v>
      </c>
    </row>
    <row r="940" spans="15:54" x14ac:dyDescent="0.35">
      <c r="P940" s="14">
        <f>'B. WasteTracking'!G966</f>
        <v>0</v>
      </c>
      <c r="Q940" s="67">
        <f>IF(ISNUMBER('B. WasteTracking'!I966), IF('B. WasteTracking'!$I$38=Calculations!$O$6,'B. WasteTracking'!I966,'B. WasteTracking'!I966*'B. WasteTracking'!$H966/100),0)</f>
        <v>0</v>
      </c>
      <c r="R940" s="67">
        <f>IF(ISNUMBER('B. WasteTracking'!J966), IF('B. WasteTracking'!$J$38=Calculations!$O$6,'B. WasteTracking'!J966,'B. WasteTracking'!J966*'B. WasteTracking'!$H966/100),0)</f>
        <v>0</v>
      </c>
      <c r="S940" s="67">
        <f>IF(ISNUMBER('B. WasteTracking'!K966), 'B. WasteTracking'!K966*'B. WasteTracking'!$H966/100,0)</f>
        <v>0</v>
      </c>
      <c r="T940" s="67">
        <f>IF(ISNUMBER('B. WasteTracking'!H966), 'B. WasteTracking'!H966,0)</f>
        <v>0</v>
      </c>
      <c r="W940" s="9"/>
      <c r="X940" s="9"/>
      <c r="AX940" s="4">
        <v>928</v>
      </c>
      <c r="AY940" s="4" t="e">
        <f>IF(#REF!="", "0",#REF! *#REF!/100)</f>
        <v>#REF!</v>
      </c>
      <c r="AZ940" s="4" t="e">
        <f>IF(#REF!="", "0",#REF! *#REF!/100)</f>
        <v>#REF!</v>
      </c>
      <c r="BA940" s="4" t="e">
        <f>IF(#REF!="", "0",#REF! *#REF!/100)</f>
        <v>#REF!</v>
      </c>
      <c r="BB940" s="4" t="e">
        <f>IF(#REF!="", "0",#REF! *#REF!/100)</f>
        <v>#REF!</v>
      </c>
    </row>
    <row r="941" spans="15:54" x14ac:dyDescent="0.35">
      <c r="P941" s="14">
        <f>'B. WasteTracking'!G967</f>
        <v>0</v>
      </c>
      <c r="Q941" s="67">
        <f>IF(ISNUMBER('B. WasteTracking'!I967), IF('B. WasteTracking'!$I$38=Calculations!$O$6,'B. WasteTracking'!I967,'B. WasteTracking'!I967*'B. WasteTracking'!$H967/100),0)</f>
        <v>0</v>
      </c>
      <c r="R941" s="67">
        <f>IF(ISNUMBER('B. WasteTracking'!J967), IF('B. WasteTracking'!$J$38=Calculations!$O$6,'B. WasteTracking'!J967,'B. WasteTracking'!J967*'B. WasteTracking'!$H967/100),0)</f>
        <v>0</v>
      </c>
      <c r="S941" s="67">
        <f>IF(ISNUMBER('B. WasteTracking'!K967), 'B. WasteTracking'!K967*'B. WasteTracking'!$H967/100,0)</f>
        <v>0</v>
      </c>
      <c r="T941" s="67">
        <f>IF(ISNUMBER('B. WasteTracking'!H967), 'B. WasteTracking'!H967,0)</f>
        <v>0</v>
      </c>
      <c r="W941" s="9"/>
      <c r="X941" s="9"/>
      <c r="AX941" s="4">
        <v>929</v>
      </c>
      <c r="AY941" s="4" t="e">
        <f>IF(#REF!="", "0",#REF! *#REF!/100)</f>
        <v>#REF!</v>
      </c>
      <c r="AZ941" s="4" t="e">
        <f>IF(#REF!="", "0",#REF! *#REF!/100)</f>
        <v>#REF!</v>
      </c>
      <c r="BA941" s="4" t="e">
        <f>IF(#REF!="", "0",#REF! *#REF!/100)</f>
        <v>#REF!</v>
      </c>
      <c r="BB941" s="4" t="e">
        <f>IF(#REF!="", "0",#REF! *#REF!/100)</f>
        <v>#REF!</v>
      </c>
    </row>
    <row r="942" spans="15:54" x14ac:dyDescent="0.35">
      <c r="P942" s="14">
        <f>'B. WasteTracking'!G968</f>
        <v>0</v>
      </c>
      <c r="Q942" s="67">
        <f>IF(ISNUMBER('B. WasteTracking'!I968), IF('B. WasteTracking'!$I$38=Calculations!$O$6,'B. WasteTracking'!I968,'B. WasteTracking'!I968*'B. WasteTracking'!$H968/100),0)</f>
        <v>0</v>
      </c>
      <c r="R942" s="67">
        <f>IF(ISNUMBER('B. WasteTracking'!J968), IF('B. WasteTracking'!$J$38=Calculations!$O$6,'B. WasteTracking'!J968,'B. WasteTracking'!J968*'B. WasteTracking'!$H968/100),0)</f>
        <v>0</v>
      </c>
      <c r="S942" s="67">
        <f>IF(ISNUMBER('B. WasteTracking'!K968), 'B. WasteTracking'!K968*'B. WasteTracking'!$H968/100,0)</f>
        <v>0</v>
      </c>
      <c r="T942" s="67">
        <f>IF(ISNUMBER('B. WasteTracking'!H968), 'B. WasteTracking'!H968,0)</f>
        <v>0</v>
      </c>
      <c r="W942" s="9"/>
      <c r="X942" s="9"/>
      <c r="AX942" s="4">
        <v>930</v>
      </c>
      <c r="AY942" s="4" t="e">
        <f>IF(#REF!="", "0",#REF! *#REF!/100)</f>
        <v>#REF!</v>
      </c>
      <c r="AZ942" s="4" t="e">
        <f>IF(#REF!="", "0",#REF! *#REF!/100)</f>
        <v>#REF!</v>
      </c>
      <c r="BA942" s="4" t="e">
        <f>IF(#REF!="", "0",#REF! *#REF!/100)</f>
        <v>#REF!</v>
      </c>
      <c r="BB942" s="4" t="e">
        <f>IF(#REF!="", "0",#REF! *#REF!/100)</f>
        <v>#REF!</v>
      </c>
    </row>
    <row r="943" spans="15:54" x14ac:dyDescent="0.35">
      <c r="P943" s="14">
        <f>'B. WasteTracking'!G969</f>
        <v>0</v>
      </c>
      <c r="Q943" s="67">
        <f>IF(ISNUMBER('B. WasteTracking'!I969), IF('B. WasteTracking'!$I$38=Calculations!$O$6,'B. WasteTracking'!I969,'B. WasteTracking'!I969*'B. WasteTracking'!$H969/100),0)</f>
        <v>0</v>
      </c>
      <c r="R943" s="67">
        <f>IF(ISNUMBER('B. WasteTracking'!J969), IF('B. WasteTracking'!$J$38=Calculations!$O$6,'B. WasteTracking'!J969,'B. WasteTracking'!J969*'B. WasteTracking'!$H969/100),0)</f>
        <v>0</v>
      </c>
      <c r="S943" s="67">
        <f>IF(ISNUMBER('B. WasteTracking'!K969), 'B. WasteTracking'!K969*'B. WasteTracking'!$H969/100,0)</f>
        <v>0</v>
      </c>
      <c r="T943" s="67">
        <f>IF(ISNUMBER('B. WasteTracking'!H969), 'B. WasteTracking'!H969,0)</f>
        <v>0</v>
      </c>
      <c r="W943" s="9"/>
      <c r="X943" s="9"/>
      <c r="AX943" s="4">
        <v>931</v>
      </c>
      <c r="AY943" s="4" t="e">
        <f>IF(#REF!="", "0",#REF! *#REF!/100)</f>
        <v>#REF!</v>
      </c>
      <c r="AZ943" s="4" t="e">
        <f>IF(#REF!="", "0",#REF! *#REF!/100)</f>
        <v>#REF!</v>
      </c>
      <c r="BA943" s="4" t="e">
        <f>IF(#REF!="", "0",#REF! *#REF!/100)</f>
        <v>#REF!</v>
      </c>
      <c r="BB943" s="4" t="e">
        <f>IF(#REF!="", "0",#REF! *#REF!/100)</f>
        <v>#REF!</v>
      </c>
    </row>
    <row r="944" spans="15:54" x14ac:dyDescent="0.35">
      <c r="P944" s="14">
        <f>'B. WasteTracking'!G970</f>
        <v>0</v>
      </c>
      <c r="Q944" s="67">
        <f>IF(ISNUMBER('B. WasteTracking'!I970), IF('B. WasteTracking'!$I$38=Calculations!$O$6,'B. WasteTracking'!I970,'B. WasteTracking'!I970*'B. WasteTracking'!$H970/100),0)</f>
        <v>0</v>
      </c>
      <c r="R944" s="67">
        <f>IF(ISNUMBER('B. WasteTracking'!J970), IF('B. WasteTracking'!$J$38=Calculations!$O$6,'B. WasteTracking'!J970,'B. WasteTracking'!J970*'B. WasteTracking'!$H970/100),0)</f>
        <v>0</v>
      </c>
      <c r="S944" s="67">
        <f>IF(ISNUMBER('B. WasteTracking'!K970), 'B. WasteTracking'!K970*'B. WasteTracking'!$H970/100,0)</f>
        <v>0</v>
      </c>
      <c r="T944" s="67">
        <f>IF(ISNUMBER('B. WasteTracking'!H970), 'B. WasteTracking'!H970,0)</f>
        <v>0</v>
      </c>
      <c r="W944" s="9"/>
      <c r="X944" s="9"/>
      <c r="AX944" s="4">
        <v>932</v>
      </c>
      <c r="AY944" s="4" t="e">
        <f>IF(#REF!="", "0",#REF! *#REF!/100)</f>
        <v>#REF!</v>
      </c>
      <c r="AZ944" s="4" t="e">
        <f>IF(#REF!="", "0",#REF! *#REF!/100)</f>
        <v>#REF!</v>
      </c>
      <c r="BA944" s="4" t="e">
        <f>IF(#REF!="", "0",#REF! *#REF!/100)</f>
        <v>#REF!</v>
      </c>
      <c r="BB944" s="4" t="e">
        <f>IF(#REF!="", "0",#REF! *#REF!/100)</f>
        <v>#REF!</v>
      </c>
    </row>
    <row r="945" spans="16:54" x14ac:dyDescent="0.35">
      <c r="P945" s="14">
        <f>'B. WasteTracking'!G971</f>
        <v>0</v>
      </c>
      <c r="Q945" s="67">
        <f>IF(ISNUMBER('B. WasteTracking'!I971), IF('B. WasteTracking'!$I$38=Calculations!$O$6,'B. WasteTracking'!I971,'B. WasteTracking'!I971*'B. WasteTracking'!$H971/100),0)</f>
        <v>0</v>
      </c>
      <c r="R945" s="67">
        <f>IF(ISNUMBER('B. WasteTracking'!J971), IF('B. WasteTracking'!$J$38=Calculations!$O$6,'B. WasteTracking'!J971,'B. WasteTracking'!J971*'B. WasteTracking'!$H971/100),0)</f>
        <v>0</v>
      </c>
      <c r="S945" s="67">
        <f>IF(ISNUMBER('B. WasteTracking'!K971), 'B. WasteTracking'!K971*'B. WasteTracking'!$H971/100,0)</f>
        <v>0</v>
      </c>
      <c r="T945" s="67">
        <f>IF(ISNUMBER('B. WasteTracking'!H971), 'B. WasteTracking'!H971,0)</f>
        <v>0</v>
      </c>
      <c r="W945" s="9"/>
      <c r="X945" s="9"/>
      <c r="AX945" s="4">
        <v>933</v>
      </c>
      <c r="AY945" s="4" t="e">
        <f>IF(#REF!="", "0",#REF! *#REF!/100)</f>
        <v>#REF!</v>
      </c>
      <c r="AZ945" s="4" t="e">
        <f>IF(#REF!="", "0",#REF! *#REF!/100)</f>
        <v>#REF!</v>
      </c>
      <c r="BA945" s="4" t="e">
        <f>IF(#REF!="", "0",#REF! *#REF!/100)</f>
        <v>#REF!</v>
      </c>
      <c r="BB945" s="4" t="e">
        <f>IF(#REF!="", "0",#REF! *#REF!/100)</f>
        <v>#REF!</v>
      </c>
    </row>
    <row r="946" spans="16:54" x14ac:dyDescent="0.35">
      <c r="P946" s="14">
        <f>'B. WasteTracking'!G972</f>
        <v>0</v>
      </c>
      <c r="Q946" s="67">
        <f>IF(ISNUMBER('B. WasteTracking'!I972), IF('B. WasteTracking'!$I$38=Calculations!$O$6,'B. WasteTracking'!I972,'B. WasteTracking'!I972*'B. WasteTracking'!$H972/100),0)</f>
        <v>0</v>
      </c>
      <c r="R946" s="67">
        <f>IF(ISNUMBER('B. WasteTracking'!J972), IF('B. WasteTracking'!$J$38=Calculations!$O$6,'B. WasteTracking'!J972,'B. WasteTracking'!J972*'B. WasteTracking'!$H972/100),0)</f>
        <v>0</v>
      </c>
      <c r="S946" s="67">
        <f>IF(ISNUMBER('B. WasteTracking'!K972), 'B. WasteTracking'!K972*'B. WasteTracking'!$H972/100,0)</f>
        <v>0</v>
      </c>
      <c r="T946" s="67">
        <f>IF(ISNUMBER('B. WasteTracking'!H972), 'B. WasteTracking'!H972,0)</f>
        <v>0</v>
      </c>
      <c r="W946" s="9"/>
      <c r="X946" s="9"/>
      <c r="AX946" s="4">
        <v>934</v>
      </c>
      <c r="AY946" s="4" t="e">
        <f>IF(#REF!="", "0",#REF! *#REF!/100)</f>
        <v>#REF!</v>
      </c>
      <c r="AZ946" s="4" t="e">
        <f>IF(#REF!="", "0",#REF! *#REF!/100)</f>
        <v>#REF!</v>
      </c>
      <c r="BA946" s="4" t="e">
        <f>IF(#REF!="", "0",#REF! *#REF!/100)</f>
        <v>#REF!</v>
      </c>
      <c r="BB946" s="4" t="e">
        <f>IF(#REF!="", "0",#REF! *#REF!/100)</f>
        <v>#REF!</v>
      </c>
    </row>
    <row r="947" spans="16:54" x14ac:dyDescent="0.35">
      <c r="P947" s="14">
        <f>'B. WasteTracking'!G973</f>
        <v>0</v>
      </c>
      <c r="Q947" s="67">
        <f>IF(ISNUMBER('B. WasteTracking'!I973), IF('B. WasteTracking'!$I$38=Calculations!$O$6,'B. WasteTracking'!I973,'B. WasteTracking'!I973*'B. WasteTracking'!$H973/100),0)</f>
        <v>0</v>
      </c>
      <c r="R947" s="67">
        <f>IF(ISNUMBER('B. WasteTracking'!J973), IF('B. WasteTracking'!$J$38=Calculations!$O$6,'B. WasteTracking'!J973,'B. WasteTracking'!J973*'B. WasteTracking'!$H973/100),0)</f>
        <v>0</v>
      </c>
      <c r="S947" s="67">
        <f>IF(ISNUMBER('B. WasteTracking'!K973), 'B. WasteTracking'!K973*'B. WasteTracking'!$H973/100,0)</f>
        <v>0</v>
      </c>
      <c r="T947" s="67">
        <f>IF(ISNUMBER('B. WasteTracking'!H973), 'B. WasteTracking'!H973,0)</f>
        <v>0</v>
      </c>
      <c r="W947" s="9"/>
      <c r="X947" s="9"/>
      <c r="AX947" s="4">
        <v>935</v>
      </c>
      <c r="AY947" s="4" t="e">
        <f>IF(#REF!="", "0",#REF! *#REF!/100)</f>
        <v>#REF!</v>
      </c>
      <c r="AZ947" s="4" t="e">
        <f>IF(#REF!="", "0",#REF! *#REF!/100)</f>
        <v>#REF!</v>
      </c>
      <c r="BA947" s="4" t="e">
        <f>IF(#REF!="", "0",#REF! *#REF!/100)</f>
        <v>#REF!</v>
      </c>
      <c r="BB947" s="4" t="e">
        <f>IF(#REF!="", "0",#REF! *#REF!/100)</f>
        <v>#REF!</v>
      </c>
    </row>
    <row r="948" spans="16:54" x14ac:dyDescent="0.35">
      <c r="P948" s="14">
        <f>'B. WasteTracking'!G974</f>
        <v>0</v>
      </c>
      <c r="Q948" s="67">
        <f>IF(ISNUMBER('B. WasteTracking'!I974), IF('B. WasteTracking'!$I$38=Calculations!$O$6,'B. WasteTracking'!I974,'B. WasteTracking'!I974*'B. WasteTracking'!$H974/100),0)</f>
        <v>0</v>
      </c>
      <c r="R948" s="67">
        <f>IF(ISNUMBER('B. WasteTracking'!J974), IF('B. WasteTracking'!$J$38=Calculations!$O$6,'B. WasteTracking'!J974,'B. WasteTracking'!J974*'B. WasteTracking'!$H974/100),0)</f>
        <v>0</v>
      </c>
      <c r="S948" s="67">
        <f>IF(ISNUMBER('B. WasteTracking'!K974), 'B. WasteTracking'!K974*'B. WasteTracking'!$H974/100,0)</f>
        <v>0</v>
      </c>
      <c r="T948" s="67">
        <f>IF(ISNUMBER('B. WasteTracking'!H974), 'B. WasteTracking'!H974,0)</f>
        <v>0</v>
      </c>
      <c r="W948" s="9"/>
      <c r="X948" s="9"/>
      <c r="AX948" s="4">
        <v>936</v>
      </c>
      <c r="AY948" s="4" t="e">
        <f>IF(#REF!="", "0",#REF! *#REF!/100)</f>
        <v>#REF!</v>
      </c>
      <c r="AZ948" s="4" t="e">
        <f>IF(#REF!="", "0",#REF! *#REF!/100)</f>
        <v>#REF!</v>
      </c>
      <c r="BA948" s="4" t="e">
        <f>IF(#REF!="", "0",#REF! *#REF!/100)</f>
        <v>#REF!</v>
      </c>
      <c r="BB948" s="4" t="e">
        <f>IF(#REF!="", "0",#REF! *#REF!/100)</f>
        <v>#REF!</v>
      </c>
    </row>
    <row r="949" spans="16:54" x14ac:dyDescent="0.35">
      <c r="P949" s="14">
        <f>'B. WasteTracking'!G975</f>
        <v>0</v>
      </c>
      <c r="Q949" s="67">
        <f>IF(ISNUMBER('B. WasteTracking'!I975), IF('B. WasteTracking'!$I$38=Calculations!$O$6,'B. WasteTracking'!I975,'B. WasteTracking'!I975*'B. WasteTracking'!$H975/100),0)</f>
        <v>0</v>
      </c>
      <c r="R949" s="67">
        <f>IF(ISNUMBER('B. WasteTracking'!J975), IF('B. WasteTracking'!$J$38=Calculations!$O$6,'B. WasteTracking'!J975,'B. WasteTracking'!J975*'B. WasteTracking'!$H975/100),0)</f>
        <v>0</v>
      </c>
      <c r="S949" s="67">
        <f>IF(ISNUMBER('B. WasteTracking'!K975), 'B. WasteTracking'!K975*'B. WasteTracking'!$H975/100,0)</f>
        <v>0</v>
      </c>
      <c r="T949" s="67">
        <f>IF(ISNUMBER('B. WasteTracking'!H975), 'B. WasteTracking'!H975,0)</f>
        <v>0</v>
      </c>
      <c r="W949" s="9"/>
      <c r="X949" s="9"/>
      <c r="AX949" s="4">
        <v>937</v>
      </c>
      <c r="AY949" s="4" t="e">
        <f>IF(#REF!="", "0",#REF! *#REF!/100)</f>
        <v>#REF!</v>
      </c>
      <c r="AZ949" s="4" t="e">
        <f>IF(#REF!="", "0",#REF! *#REF!/100)</f>
        <v>#REF!</v>
      </c>
      <c r="BA949" s="4" t="e">
        <f>IF(#REF!="", "0",#REF! *#REF!/100)</f>
        <v>#REF!</v>
      </c>
      <c r="BB949" s="4" t="e">
        <f>IF(#REF!="", "0",#REF! *#REF!/100)</f>
        <v>#REF!</v>
      </c>
    </row>
    <row r="950" spans="16:54" x14ac:dyDescent="0.35">
      <c r="P950" s="14">
        <f>'B. WasteTracking'!G976</f>
        <v>0</v>
      </c>
      <c r="Q950" s="67">
        <f>IF(ISNUMBER('B. WasteTracking'!I976), IF('B. WasteTracking'!$I$38=Calculations!$O$6,'B. WasteTracking'!I976,'B. WasteTracking'!I976*'B. WasteTracking'!$H976/100),0)</f>
        <v>0</v>
      </c>
      <c r="R950" s="67">
        <f>IF(ISNUMBER('B. WasteTracking'!J976), IF('B. WasteTracking'!$J$38=Calculations!$O$6,'B. WasteTracking'!J976,'B. WasteTracking'!J976*'B. WasteTracking'!$H976/100),0)</f>
        <v>0</v>
      </c>
      <c r="S950" s="67">
        <f>IF(ISNUMBER('B. WasteTracking'!K976), 'B. WasteTracking'!K976*'B. WasteTracking'!$H976/100,0)</f>
        <v>0</v>
      </c>
      <c r="T950" s="67">
        <f>IF(ISNUMBER('B. WasteTracking'!H976), 'B. WasteTracking'!H976,0)</f>
        <v>0</v>
      </c>
      <c r="W950" s="9"/>
      <c r="X950" s="9"/>
      <c r="AX950" s="4">
        <v>938</v>
      </c>
      <c r="AY950" s="4" t="e">
        <f>IF(#REF!="", "0",#REF! *#REF!/100)</f>
        <v>#REF!</v>
      </c>
      <c r="AZ950" s="4" t="e">
        <f>IF(#REF!="", "0",#REF! *#REF!/100)</f>
        <v>#REF!</v>
      </c>
      <c r="BA950" s="4" t="e">
        <f>IF(#REF!="", "0",#REF! *#REF!/100)</f>
        <v>#REF!</v>
      </c>
      <c r="BB950" s="4" t="e">
        <f>IF(#REF!="", "0",#REF! *#REF!/100)</f>
        <v>#REF!</v>
      </c>
    </row>
    <row r="951" spans="16:54" x14ac:dyDescent="0.35">
      <c r="P951" s="14">
        <f>'B. WasteTracking'!G977</f>
        <v>0</v>
      </c>
      <c r="Q951" s="67">
        <f>IF(ISNUMBER('B. WasteTracking'!I977), IF('B. WasteTracking'!$I$38=Calculations!$O$6,'B. WasteTracking'!I977,'B. WasteTracking'!I977*'B. WasteTracking'!$H977/100),0)</f>
        <v>0</v>
      </c>
      <c r="R951" s="67">
        <f>IF(ISNUMBER('B. WasteTracking'!J977), IF('B. WasteTracking'!$J$38=Calculations!$O$6,'B. WasteTracking'!J977,'B. WasteTracking'!J977*'B. WasteTracking'!$H977/100),0)</f>
        <v>0</v>
      </c>
      <c r="S951" s="67">
        <f>IF(ISNUMBER('B. WasteTracking'!K977), 'B. WasteTracking'!K977*'B. WasteTracking'!$H977/100,0)</f>
        <v>0</v>
      </c>
      <c r="T951" s="67">
        <f>IF(ISNUMBER('B. WasteTracking'!H977), 'B. WasteTracking'!H977,0)</f>
        <v>0</v>
      </c>
      <c r="W951" s="9"/>
      <c r="X951" s="9"/>
      <c r="AX951" s="4">
        <v>939</v>
      </c>
      <c r="AY951" s="4" t="e">
        <f>IF(#REF!="", "0",#REF! *#REF!/100)</f>
        <v>#REF!</v>
      </c>
      <c r="AZ951" s="4" t="e">
        <f>IF(#REF!="", "0",#REF! *#REF!/100)</f>
        <v>#REF!</v>
      </c>
      <c r="BA951" s="4" t="e">
        <f>IF(#REF!="", "0",#REF! *#REF!/100)</f>
        <v>#REF!</v>
      </c>
      <c r="BB951" s="4" t="e">
        <f>IF(#REF!="", "0",#REF! *#REF!/100)</f>
        <v>#REF!</v>
      </c>
    </row>
    <row r="952" spans="16:54" x14ac:dyDescent="0.35">
      <c r="P952" s="14">
        <f>'B. WasteTracking'!G978</f>
        <v>0</v>
      </c>
      <c r="Q952" s="67">
        <f>IF(ISNUMBER('B. WasteTracking'!I978), IF('B. WasteTracking'!$I$38=Calculations!$O$6,'B. WasteTracking'!I978,'B. WasteTracking'!I978*'B. WasteTracking'!$H978/100),0)</f>
        <v>0</v>
      </c>
      <c r="R952" s="67">
        <f>IF(ISNUMBER('B. WasteTracking'!J978), IF('B. WasteTracking'!$J$38=Calculations!$O$6,'B. WasteTracking'!J978,'B. WasteTracking'!J978*'B. WasteTracking'!$H978/100),0)</f>
        <v>0</v>
      </c>
      <c r="S952" s="67">
        <f>IF(ISNUMBER('B. WasteTracking'!K978), 'B. WasteTracking'!K978*'B. WasteTracking'!$H978/100,0)</f>
        <v>0</v>
      </c>
      <c r="T952" s="67">
        <f>IF(ISNUMBER('B. WasteTracking'!H978), 'B. WasteTracking'!H978,0)</f>
        <v>0</v>
      </c>
      <c r="W952" s="9"/>
      <c r="X952" s="9"/>
      <c r="AX952" s="4">
        <v>940</v>
      </c>
      <c r="AY952" s="4" t="e">
        <f>IF(#REF!="", "0",#REF! *#REF!/100)</f>
        <v>#REF!</v>
      </c>
      <c r="AZ952" s="4" t="e">
        <f>IF(#REF!="", "0",#REF! *#REF!/100)</f>
        <v>#REF!</v>
      </c>
      <c r="BA952" s="4" t="e">
        <f>IF(#REF!="", "0",#REF! *#REF!/100)</f>
        <v>#REF!</v>
      </c>
      <c r="BB952" s="4" t="e">
        <f>IF(#REF!="", "0",#REF! *#REF!/100)</f>
        <v>#REF!</v>
      </c>
    </row>
    <row r="953" spans="16:54" x14ac:dyDescent="0.35">
      <c r="P953" s="14">
        <f>'B. WasteTracking'!G979</f>
        <v>0</v>
      </c>
      <c r="Q953" s="67">
        <f>IF(ISNUMBER('B. WasteTracking'!I979), IF('B. WasteTracking'!$I$38=Calculations!$O$6,'B. WasteTracking'!I979,'B. WasteTracking'!I979*'B. WasteTracking'!$H979/100),0)</f>
        <v>0</v>
      </c>
      <c r="R953" s="67">
        <f>IF(ISNUMBER('B. WasteTracking'!J979), IF('B. WasteTracking'!$J$38=Calculations!$O$6,'B. WasteTracking'!J979,'B. WasteTracking'!J979*'B. WasteTracking'!$H979/100),0)</f>
        <v>0</v>
      </c>
      <c r="S953" s="67">
        <f>IF(ISNUMBER('B. WasteTracking'!K979), 'B. WasteTracking'!K979*'B. WasteTracking'!$H979/100,0)</f>
        <v>0</v>
      </c>
      <c r="T953" s="67">
        <f>IF(ISNUMBER('B. WasteTracking'!H979), 'B. WasteTracking'!H979,0)</f>
        <v>0</v>
      </c>
      <c r="W953" s="9"/>
      <c r="X953" s="9"/>
      <c r="AX953" s="4">
        <v>941</v>
      </c>
      <c r="AY953" s="4" t="e">
        <f>IF(#REF!="", "0",#REF! *#REF!/100)</f>
        <v>#REF!</v>
      </c>
      <c r="AZ953" s="4" t="e">
        <f>IF(#REF!="", "0",#REF! *#REF!/100)</f>
        <v>#REF!</v>
      </c>
      <c r="BA953" s="4" t="e">
        <f>IF(#REF!="", "0",#REF! *#REF!/100)</f>
        <v>#REF!</v>
      </c>
      <c r="BB953" s="4" t="e">
        <f>IF(#REF!="", "0",#REF! *#REF!/100)</f>
        <v>#REF!</v>
      </c>
    </row>
    <row r="954" spans="16:54" x14ac:dyDescent="0.35">
      <c r="P954" s="14">
        <f>'B. WasteTracking'!G980</f>
        <v>0</v>
      </c>
      <c r="Q954" s="67">
        <f>IF(ISNUMBER('B. WasteTracking'!I980), IF('B. WasteTracking'!$I$38=Calculations!$O$6,'B. WasteTracking'!I980,'B. WasteTracking'!I980*'B. WasteTracking'!$H980/100),0)</f>
        <v>0</v>
      </c>
      <c r="R954" s="67">
        <f>IF(ISNUMBER('B. WasteTracking'!J980), IF('B. WasteTracking'!$J$38=Calculations!$O$6,'B. WasteTracking'!J980,'B. WasteTracking'!J980*'B. WasteTracking'!$H980/100),0)</f>
        <v>0</v>
      </c>
      <c r="S954" s="67">
        <f>IF(ISNUMBER('B. WasteTracking'!K980), 'B. WasteTracking'!K980*'B. WasteTracking'!$H980/100,0)</f>
        <v>0</v>
      </c>
      <c r="T954" s="67">
        <f>IF(ISNUMBER('B. WasteTracking'!H980), 'B. WasteTracking'!H980,0)</f>
        <v>0</v>
      </c>
      <c r="W954" s="9"/>
      <c r="X954" s="9"/>
      <c r="AX954" s="4">
        <v>942</v>
      </c>
      <c r="AY954" s="4" t="e">
        <f>IF(#REF!="", "0",#REF! *#REF!/100)</f>
        <v>#REF!</v>
      </c>
      <c r="AZ954" s="4" t="e">
        <f>IF(#REF!="", "0",#REF! *#REF!/100)</f>
        <v>#REF!</v>
      </c>
      <c r="BA954" s="4" t="e">
        <f>IF(#REF!="", "0",#REF! *#REF!/100)</f>
        <v>#REF!</v>
      </c>
      <c r="BB954" s="4" t="e">
        <f>IF(#REF!="", "0",#REF! *#REF!/100)</f>
        <v>#REF!</v>
      </c>
    </row>
    <row r="955" spans="16:54" x14ac:dyDescent="0.35">
      <c r="P955" s="14">
        <f>'B. WasteTracking'!G981</f>
        <v>0</v>
      </c>
      <c r="Q955" s="67">
        <f>IF(ISNUMBER('B. WasteTracking'!I981), IF('B. WasteTracking'!$I$38=Calculations!$O$6,'B. WasteTracking'!I981,'B. WasteTracking'!I981*'B. WasteTracking'!$H981/100),0)</f>
        <v>0</v>
      </c>
      <c r="R955" s="67">
        <f>IF(ISNUMBER('B. WasteTracking'!J981), IF('B. WasteTracking'!$J$38=Calculations!$O$6,'B. WasteTracking'!J981,'B. WasteTracking'!J981*'B. WasteTracking'!$H981/100),0)</f>
        <v>0</v>
      </c>
      <c r="S955" s="67">
        <f>IF(ISNUMBER('B. WasteTracking'!K981), 'B. WasteTracking'!K981*'B. WasteTracking'!$H981/100,0)</f>
        <v>0</v>
      </c>
      <c r="T955" s="67">
        <f>IF(ISNUMBER('B. WasteTracking'!H981), 'B. WasteTracking'!H981,0)</f>
        <v>0</v>
      </c>
      <c r="W955" s="9"/>
      <c r="X955" s="9"/>
      <c r="AX955" s="4">
        <v>943</v>
      </c>
      <c r="AY955" s="4" t="e">
        <f>IF(#REF!="", "0",#REF! *#REF!/100)</f>
        <v>#REF!</v>
      </c>
      <c r="AZ955" s="4" t="e">
        <f>IF(#REF!="", "0",#REF! *#REF!/100)</f>
        <v>#REF!</v>
      </c>
      <c r="BA955" s="4" t="e">
        <f>IF(#REF!="", "0",#REF! *#REF!/100)</f>
        <v>#REF!</v>
      </c>
      <c r="BB955" s="4" t="e">
        <f>IF(#REF!="", "0",#REF! *#REF!/100)</f>
        <v>#REF!</v>
      </c>
    </row>
    <row r="956" spans="16:54" x14ac:dyDescent="0.35">
      <c r="P956" s="14">
        <f>'B. WasteTracking'!G982</f>
        <v>0</v>
      </c>
      <c r="Q956" s="67">
        <f>IF(ISNUMBER('B. WasteTracking'!I982), IF('B. WasteTracking'!$I$38=Calculations!$O$6,'B. WasteTracking'!I982,'B. WasteTracking'!I982*'B. WasteTracking'!$H982/100),0)</f>
        <v>0</v>
      </c>
      <c r="R956" s="67">
        <f>IF(ISNUMBER('B. WasteTracking'!J982), IF('B. WasteTracking'!$J$38=Calculations!$O$6,'B. WasteTracking'!J982,'B. WasteTracking'!J982*'B. WasteTracking'!$H982/100),0)</f>
        <v>0</v>
      </c>
      <c r="S956" s="67">
        <f>IF(ISNUMBER('B. WasteTracking'!K982), 'B. WasteTracking'!K982*'B. WasteTracking'!$H982/100,0)</f>
        <v>0</v>
      </c>
      <c r="T956" s="67">
        <f>IF(ISNUMBER('B. WasteTracking'!H982), 'B. WasteTracking'!H982,0)</f>
        <v>0</v>
      </c>
      <c r="W956" s="9"/>
      <c r="X956" s="9"/>
      <c r="AX956" s="4">
        <v>944</v>
      </c>
      <c r="AY956" s="4" t="e">
        <f>IF(#REF!="", "0",#REF! *#REF!/100)</f>
        <v>#REF!</v>
      </c>
      <c r="AZ956" s="4" t="e">
        <f>IF(#REF!="", "0",#REF! *#REF!/100)</f>
        <v>#REF!</v>
      </c>
      <c r="BA956" s="4" t="e">
        <f>IF(#REF!="", "0",#REF! *#REF!/100)</f>
        <v>#REF!</v>
      </c>
      <c r="BB956" s="4" t="e">
        <f>IF(#REF!="", "0",#REF! *#REF!/100)</f>
        <v>#REF!</v>
      </c>
    </row>
    <row r="957" spans="16:54" x14ac:dyDescent="0.35">
      <c r="P957" s="14">
        <f>'B. WasteTracking'!G983</f>
        <v>0</v>
      </c>
      <c r="Q957" s="67">
        <f>IF(ISNUMBER('B. WasteTracking'!I983), IF('B. WasteTracking'!$I$38=Calculations!$O$6,'B. WasteTracking'!I983,'B. WasteTracking'!I983*'B. WasteTracking'!$H983/100),0)</f>
        <v>0</v>
      </c>
      <c r="R957" s="67">
        <f>IF(ISNUMBER('B. WasteTracking'!J983), IF('B. WasteTracking'!$J$38=Calculations!$O$6,'B. WasteTracking'!J983,'B. WasteTracking'!J983*'B. WasteTracking'!$H983/100),0)</f>
        <v>0</v>
      </c>
      <c r="S957" s="67">
        <f>IF(ISNUMBER('B. WasteTracking'!K983), 'B. WasteTracking'!K983*'B. WasteTracking'!$H983/100,0)</f>
        <v>0</v>
      </c>
      <c r="T957" s="67">
        <f>IF(ISNUMBER('B. WasteTracking'!H983), 'B. WasteTracking'!H983,0)</f>
        <v>0</v>
      </c>
      <c r="W957" s="9"/>
      <c r="X957" s="9"/>
      <c r="AX957" s="4">
        <v>945</v>
      </c>
      <c r="AY957" s="4" t="e">
        <f>IF(#REF!="", "0",#REF! *#REF!/100)</f>
        <v>#REF!</v>
      </c>
      <c r="AZ957" s="4" t="e">
        <f>IF(#REF!="", "0",#REF! *#REF!/100)</f>
        <v>#REF!</v>
      </c>
      <c r="BA957" s="4" t="e">
        <f>IF(#REF!="", "0",#REF! *#REF!/100)</f>
        <v>#REF!</v>
      </c>
      <c r="BB957" s="4" t="e">
        <f>IF(#REF!="", "0",#REF! *#REF!/100)</f>
        <v>#REF!</v>
      </c>
    </row>
    <row r="958" spans="16:54" x14ac:dyDescent="0.35">
      <c r="P958" s="14">
        <f>'B. WasteTracking'!G984</f>
        <v>0</v>
      </c>
      <c r="Q958" s="67">
        <f>IF(ISNUMBER('B. WasteTracking'!I984), IF('B. WasteTracking'!$I$38=Calculations!$O$6,'B. WasteTracking'!I984,'B. WasteTracking'!I984*'B. WasteTracking'!$H984/100),0)</f>
        <v>0</v>
      </c>
      <c r="R958" s="67">
        <f>IF(ISNUMBER('B. WasteTracking'!J984), IF('B. WasteTracking'!$J$38=Calculations!$O$6,'B. WasteTracking'!J984,'B. WasteTracking'!J984*'B. WasteTracking'!$H984/100),0)</f>
        <v>0</v>
      </c>
      <c r="S958" s="67">
        <f>IF(ISNUMBER('B. WasteTracking'!K984), 'B. WasteTracking'!K984*'B. WasteTracking'!$H984/100,0)</f>
        <v>0</v>
      </c>
      <c r="T958" s="67">
        <f>IF(ISNUMBER('B. WasteTracking'!H984), 'B. WasteTracking'!H984,0)</f>
        <v>0</v>
      </c>
      <c r="W958" s="9"/>
      <c r="X958" s="9"/>
      <c r="AX958" s="4">
        <v>946</v>
      </c>
      <c r="AY958" s="4" t="e">
        <f>IF(#REF!="", "0",#REF! *#REF!/100)</f>
        <v>#REF!</v>
      </c>
      <c r="AZ958" s="4" t="e">
        <f>IF(#REF!="", "0",#REF! *#REF!/100)</f>
        <v>#REF!</v>
      </c>
      <c r="BA958" s="4" t="e">
        <f>IF(#REF!="", "0",#REF! *#REF!/100)</f>
        <v>#REF!</v>
      </c>
      <c r="BB958" s="4" t="e">
        <f>IF(#REF!="", "0",#REF! *#REF!/100)</f>
        <v>#REF!</v>
      </c>
    </row>
    <row r="959" spans="16:54" x14ac:dyDescent="0.35">
      <c r="P959" s="14">
        <f>'B. WasteTracking'!G985</f>
        <v>0</v>
      </c>
      <c r="Q959" s="67">
        <f>IF(ISNUMBER('B. WasteTracking'!I985), IF('B. WasteTracking'!$I$38=Calculations!$O$6,'B. WasteTracking'!I985,'B. WasteTracking'!I985*'B. WasteTracking'!$H985/100),0)</f>
        <v>0</v>
      </c>
      <c r="R959" s="67">
        <f>IF(ISNUMBER('B. WasteTracking'!J985), IF('B. WasteTracking'!$J$38=Calculations!$O$6,'B. WasteTracking'!J985,'B. WasteTracking'!J985*'B. WasteTracking'!$H985/100),0)</f>
        <v>0</v>
      </c>
      <c r="S959" s="67">
        <f>IF(ISNUMBER('B. WasteTracking'!K985), 'B. WasteTracking'!K985*'B. WasteTracking'!$H985/100,0)</f>
        <v>0</v>
      </c>
      <c r="T959" s="67">
        <f>IF(ISNUMBER('B. WasteTracking'!H985), 'B. WasteTracking'!H985,0)</f>
        <v>0</v>
      </c>
      <c r="W959" s="9"/>
      <c r="X959" s="9"/>
      <c r="AX959" s="4">
        <v>947</v>
      </c>
      <c r="AY959" s="4" t="e">
        <f>IF(#REF!="", "0",#REF! *#REF!/100)</f>
        <v>#REF!</v>
      </c>
      <c r="AZ959" s="4" t="e">
        <f>IF(#REF!="", "0",#REF! *#REF!/100)</f>
        <v>#REF!</v>
      </c>
      <c r="BA959" s="4" t="e">
        <f>IF(#REF!="", "0",#REF! *#REF!/100)</f>
        <v>#REF!</v>
      </c>
      <c r="BB959" s="4" t="e">
        <f>IF(#REF!="", "0",#REF! *#REF!/100)</f>
        <v>#REF!</v>
      </c>
    </row>
    <row r="960" spans="16:54" x14ac:dyDescent="0.35">
      <c r="P960" s="14">
        <f>'B. WasteTracking'!G986</f>
        <v>0</v>
      </c>
      <c r="Q960" s="67">
        <f>IF(ISNUMBER('B. WasteTracking'!I986), IF('B. WasteTracking'!$I$38=Calculations!$O$6,'B. WasteTracking'!I986,'B. WasteTracking'!I986*'B. WasteTracking'!$H986/100),0)</f>
        <v>0</v>
      </c>
      <c r="R960" s="67">
        <f>IF(ISNUMBER('B. WasteTracking'!J986), IF('B. WasteTracking'!$J$38=Calculations!$O$6,'B. WasteTracking'!J986,'B. WasteTracking'!J986*'B. WasteTracking'!$H986/100),0)</f>
        <v>0</v>
      </c>
      <c r="S960" s="67">
        <f>IF(ISNUMBER('B. WasteTracking'!K986), 'B. WasteTracking'!K986*'B. WasteTracking'!$H986/100,0)</f>
        <v>0</v>
      </c>
      <c r="T960" s="67">
        <f>IF(ISNUMBER('B. WasteTracking'!H986), 'B. WasteTracking'!H986,0)</f>
        <v>0</v>
      </c>
      <c r="W960" s="9"/>
      <c r="X960" s="9"/>
      <c r="AX960" s="4">
        <v>948</v>
      </c>
      <c r="AY960" s="4" t="e">
        <f>IF(#REF!="", "0",#REF! *#REF!/100)</f>
        <v>#REF!</v>
      </c>
      <c r="AZ960" s="4" t="e">
        <f>IF(#REF!="", "0",#REF! *#REF!/100)</f>
        <v>#REF!</v>
      </c>
      <c r="BA960" s="4" t="e">
        <f>IF(#REF!="", "0",#REF! *#REF!/100)</f>
        <v>#REF!</v>
      </c>
      <c r="BB960" s="4" t="e">
        <f>IF(#REF!="", "0",#REF! *#REF!/100)</f>
        <v>#REF!</v>
      </c>
    </row>
    <row r="961" spans="16:54" x14ac:dyDescent="0.35">
      <c r="P961" s="14">
        <f>'B. WasteTracking'!G987</f>
        <v>0</v>
      </c>
      <c r="Q961" s="67">
        <f>IF(ISNUMBER('B. WasteTracking'!I987), IF('B. WasteTracking'!$I$38=Calculations!$O$6,'B. WasteTracking'!I987,'B. WasteTracking'!I987*'B. WasteTracking'!$H987/100),0)</f>
        <v>0</v>
      </c>
      <c r="R961" s="67">
        <f>IF(ISNUMBER('B. WasteTracking'!J987), IF('B. WasteTracking'!$J$38=Calculations!$O$6,'B. WasteTracking'!J987,'B. WasteTracking'!J987*'B. WasteTracking'!$H987/100),0)</f>
        <v>0</v>
      </c>
      <c r="S961" s="67">
        <f>IF(ISNUMBER('B. WasteTracking'!K987), 'B. WasteTracking'!K987*'B. WasteTracking'!$H987/100,0)</f>
        <v>0</v>
      </c>
      <c r="T961" s="67">
        <f>IF(ISNUMBER('B. WasteTracking'!H987), 'B. WasteTracking'!H987,0)</f>
        <v>0</v>
      </c>
      <c r="W961" s="9"/>
      <c r="X961" s="9"/>
      <c r="AX961" s="4">
        <v>949</v>
      </c>
      <c r="AY961" s="4" t="e">
        <f>IF(#REF!="", "0",#REF! *#REF!/100)</f>
        <v>#REF!</v>
      </c>
      <c r="AZ961" s="4" t="e">
        <f>IF(#REF!="", "0",#REF! *#REF!/100)</f>
        <v>#REF!</v>
      </c>
      <c r="BA961" s="4" t="e">
        <f>IF(#REF!="", "0",#REF! *#REF!/100)</f>
        <v>#REF!</v>
      </c>
      <c r="BB961" s="4" t="e">
        <f>IF(#REF!="", "0",#REF! *#REF!/100)</f>
        <v>#REF!</v>
      </c>
    </row>
    <row r="962" spans="16:54" x14ac:dyDescent="0.35">
      <c r="P962" s="14">
        <f>'B. WasteTracking'!G988</f>
        <v>0</v>
      </c>
      <c r="Q962" s="67">
        <f>IF(ISNUMBER('B. WasteTracking'!I988), IF('B. WasteTracking'!$I$38=Calculations!$O$6,'B. WasteTracking'!I988,'B. WasteTracking'!I988*'B. WasteTracking'!$H988/100),0)</f>
        <v>0</v>
      </c>
      <c r="R962" s="67">
        <f>IF(ISNUMBER('B. WasteTracking'!J988), IF('B. WasteTracking'!$J$38=Calculations!$O$6,'B. WasteTracking'!J988,'B. WasteTracking'!J988*'B. WasteTracking'!$H988/100),0)</f>
        <v>0</v>
      </c>
      <c r="S962" s="67">
        <f>IF(ISNUMBER('B. WasteTracking'!K988), 'B. WasteTracking'!K988*'B. WasteTracking'!$H988/100,0)</f>
        <v>0</v>
      </c>
      <c r="T962" s="67">
        <f>IF(ISNUMBER('B. WasteTracking'!H988), 'B. WasteTracking'!H988,0)</f>
        <v>0</v>
      </c>
      <c r="W962" s="9"/>
      <c r="X962" s="9"/>
      <c r="AX962" s="4">
        <v>950</v>
      </c>
      <c r="AY962" s="4" t="e">
        <f>IF(#REF!="", "0",#REF! *#REF!/100)</f>
        <v>#REF!</v>
      </c>
      <c r="AZ962" s="4" t="e">
        <f>IF(#REF!="", "0",#REF! *#REF!/100)</f>
        <v>#REF!</v>
      </c>
      <c r="BA962" s="4" t="e">
        <f>IF(#REF!="", "0",#REF! *#REF!/100)</f>
        <v>#REF!</v>
      </c>
      <c r="BB962" s="4" t="e">
        <f>IF(#REF!="", "0",#REF! *#REF!/100)</f>
        <v>#REF!</v>
      </c>
    </row>
    <row r="963" spans="16:54" x14ac:dyDescent="0.35">
      <c r="P963" s="14">
        <f>'B. WasteTracking'!G989</f>
        <v>0</v>
      </c>
      <c r="Q963" s="67">
        <f>IF(ISNUMBER('B. WasteTracking'!I989), IF('B. WasteTracking'!$I$38=Calculations!$O$6,'B. WasteTracking'!I989,'B. WasteTracking'!I989*'B. WasteTracking'!$H989/100),0)</f>
        <v>0</v>
      </c>
      <c r="R963" s="67">
        <f>IF(ISNUMBER('B. WasteTracking'!J989), IF('B. WasteTracking'!$J$38=Calculations!$O$6,'B. WasteTracking'!J989,'B. WasteTracking'!J989*'B. WasteTracking'!$H989/100),0)</f>
        <v>0</v>
      </c>
      <c r="S963" s="67">
        <f>IF(ISNUMBER('B. WasteTracking'!K989), 'B. WasteTracking'!K989*'B. WasteTracking'!$H989/100,0)</f>
        <v>0</v>
      </c>
      <c r="T963" s="67">
        <f>IF(ISNUMBER('B. WasteTracking'!H989), 'B. WasteTracking'!H989,0)</f>
        <v>0</v>
      </c>
      <c r="W963" s="9"/>
      <c r="X963" s="9"/>
      <c r="AX963" s="4">
        <v>951</v>
      </c>
      <c r="AY963" s="4" t="e">
        <f>IF(#REF!="", "0",#REF! *#REF!/100)</f>
        <v>#REF!</v>
      </c>
      <c r="AZ963" s="4" t="e">
        <f>IF(#REF!="", "0",#REF! *#REF!/100)</f>
        <v>#REF!</v>
      </c>
      <c r="BA963" s="4" t="e">
        <f>IF(#REF!="", "0",#REF! *#REF!/100)</f>
        <v>#REF!</v>
      </c>
      <c r="BB963" s="4" t="e">
        <f>IF(#REF!="", "0",#REF! *#REF!/100)</f>
        <v>#REF!</v>
      </c>
    </row>
    <row r="964" spans="16:54" x14ac:dyDescent="0.35">
      <c r="P964" s="14">
        <f>'B. WasteTracking'!G990</f>
        <v>0</v>
      </c>
      <c r="Q964" s="67">
        <f>IF(ISNUMBER('B. WasteTracking'!I990), IF('B. WasteTracking'!$I$38=Calculations!$O$6,'B. WasteTracking'!I990,'B. WasteTracking'!I990*'B. WasteTracking'!$H990/100),0)</f>
        <v>0</v>
      </c>
      <c r="R964" s="67">
        <f>IF(ISNUMBER('B. WasteTracking'!J990), IF('B. WasteTracking'!$J$38=Calculations!$O$6,'B. WasteTracking'!J990,'B. WasteTracking'!J990*'B. WasteTracking'!$H990/100),0)</f>
        <v>0</v>
      </c>
      <c r="S964" s="67">
        <f>IF(ISNUMBER('B. WasteTracking'!K990), 'B. WasteTracking'!K990*'B. WasteTracking'!$H990/100,0)</f>
        <v>0</v>
      </c>
      <c r="T964" s="67">
        <f>IF(ISNUMBER('B. WasteTracking'!H990), 'B. WasteTracking'!H990,0)</f>
        <v>0</v>
      </c>
      <c r="W964" s="9"/>
      <c r="X964" s="9"/>
      <c r="AX964" s="4">
        <v>952</v>
      </c>
      <c r="AY964" s="4" t="e">
        <f>IF(#REF!="", "0",#REF! *#REF!/100)</f>
        <v>#REF!</v>
      </c>
      <c r="AZ964" s="4" t="e">
        <f>IF(#REF!="", "0",#REF! *#REF!/100)</f>
        <v>#REF!</v>
      </c>
      <c r="BA964" s="4" t="e">
        <f>IF(#REF!="", "0",#REF! *#REF!/100)</f>
        <v>#REF!</v>
      </c>
      <c r="BB964" s="4" t="e">
        <f>IF(#REF!="", "0",#REF! *#REF!/100)</f>
        <v>#REF!</v>
      </c>
    </row>
    <row r="965" spans="16:54" x14ac:dyDescent="0.35">
      <c r="P965" s="14">
        <f>'B. WasteTracking'!G991</f>
        <v>0</v>
      </c>
      <c r="Q965" s="67">
        <f>IF(ISNUMBER('B. WasteTracking'!I991), IF('B. WasteTracking'!$I$38=Calculations!$O$6,'B. WasteTracking'!I991,'B. WasteTracking'!I991*'B. WasteTracking'!$H991/100),0)</f>
        <v>0</v>
      </c>
      <c r="R965" s="67">
        <f>IF(ISNUMBER('B. WasteTracking'!J991), IF('B. WasteTracking'!$J$38=Calculations!$O$6,'B. WasteTracking'!J991,'B. WasteTracking'!J991*'B. WasteTracking'!$H991/100),0)</f>
        <v>0</v>
      </c>
      <c r="S965" s="67">
        <f>IF(ISNUMBER('B. WasteTracking'!K991), 'B. WasteTracking'!K991*'B. WasteTracking'!$H991/100,0)</f>
        <v>0</v>
      </c>
      <c r="T965" s="67">
        <f>IF(ISNUMBER('B. WasteTracking'!H991), 'B. WasteTracking'!H991,0)</f>
        <v>0</v>
      </c>
      <c r="W965" s="9"/>
      <c r="X965" s="9"/>
      <c r="AX965" s="4">
        <v>953</v>
      </c>
      <c r="AY965" s="4" t="e">
        <f>IF(#REF!="", "0",#REF! *#REF!/100)</f>
        <v>#REF!</v>
      </c>
      <c r="AZ965" s="4" t="e">
        <f>IF(#REF!="", "0",#REF! *#REF!/100)</f>
        <v>#REF!</v>
      </c>
      <c r="BA965" s="4" t="e">
        <f>IF(#REF!="", "0",#REF! *#REF!/100)</f>
        <v>#REF!</v>
      </c>
      <c r="BB965" s="4" t="e">
        <f>IF(#REF!="", "0",#REF! *#REF!/100)</f>
        <v>#REF!</v>
      </c>
    </row>
    <row r="966" spans="16:54" x14ac:dyDescent="0.35">
      <c r="P966" s="14">
        <f>'B. WasteTracking'!G992</f>
        <v>0</v>
      </c>
      <c r="Q966" s="67">
        <f>IF(ISNUMBER('B. WasteTracking'!I992), IF('B. WasteTracking'!$I$38=Calculations!$O$6,'B. WasteTracking'!I992,'B. WasteTracking'!I992*'B. WasteTracking'!$H992/100),0)</f>
        <v>0</v>
      </c>
      <c r="R966" s="67">
        <f>IF(ISNUMBER('B. WasteTracking'!J992), IF('B. WasteTracking'!$J$38=Calculations!$O$6,'B. WasteTracking'!J992,'B. WasteTracking'!J992*'B. WasteTracking'!$H992/100),0)</f>
        <v>0</v>
      </c>
      <c r="S966" s="67">
        <f>IF(ISNUMBER('B. WasteTracking'!K992), 'B. WasteTracking'!K992*'B. WasteTracking'!$H992/100,0)</f>
        <v>0</v>
      </c>
      <c r="T966" s="67">
        <f>IF(ISNUMBER('B. WasteTracking'!H992), 'B. WasteTracking'!H992,0)</f>
        <v>0</v>
      </c>
      <c r="W966" s="9"/>
      <c r="X966" s="9"/>
      <c r="AX966" s="4">
        <v>954</v>
      </c>
      <c r="AY966" s="4" t="e">
        <f>IF(#REF!="", "0",#REF! *#REF!/100)</f>
        <v>#REF!</v>
      </c>
      <c r="AZ966" s="4" t="e">
        <f>IF(#REF!="", "0",#REF! *#REF!/100)</f>
        <v>#REF!</v>
      </c>
      <c r="BA966" s="4" t="e">
        <f>IF(#REF!="", "0",#REF! *#REF!/100)</f>
        <v>#REF!</v>
      </c>
      <c r="BB966" s="4" t="e">
        <f>IF(#REF!="", "0",#REF! *#REF!/100)</f>
        <v>#REF!</v>
      </c>
    </row>
    <row r="967" spans="16:54" x14ac:dyDescent="0.35">
      <c r="P967" s="14">
        <f>'B. WasteTracking'!G993</f>
        <v>0</v>
      </c>
      <c r="Q967" s="67">
        <f>IF(ISNUMBER('B. WasteTracking'!I993), IF('B. WasteTracking'!$I$38=Calculations!$O$6,'B. WasteTracking'!I993,'B. WasteTracking'!I993*'B. WasteTracking'!$H993/100),0)</f>
        <v>0</v>
      </c>
      <c r="R967" s="67">
        <f>IF(ISNUMBER('B. WasteTracking'!J993), IF('B. WasteTracking'!$J$38=Calculations!$O$6,'B. WasteTracking'!J993,'B. WasteTracking'!J993*'B. WasteTracking'!$H993/100),0)</f>
        <v>0</v>
      </c>
      <c r="S967" s="67">
        <f>IF(ISNUMBER('B. WasteTracking'!K993), 'B. WasteTracking'!K993*'B. WasteTracking'!$H993/100,0)</f>
        <v>0</v>
      </c>
      <c r="T967" s="67">
        <f>IF(ISNUMBER('B. WasteTracking'!H993), 'B. WasteTracking'!H993,0)</f>
        <v>0</v>
      </c>
      <c r="W967" s="9"/>
      <c r="X967" s="9"/>
      <c r="AX967" s="4">
        <v>955</v>
      </c>
      <c r="AY967" s="4" t="e">
        <f>IF(#REF!="", "0",#REF! *#REF!/100)</f>
        <v>#REF!</v>
      </c>
      <c r="AZ967" s="4" t="e">
        <f>IF(#REF!="", "0",#REF! *#REF!/100)</f>
        <v>#REF!</v>
      </c>
      <c r="BA967" s="4" t="e">
        <f>IF(#REF!="", "0",#REF! *#REF!/100)</f>
        <v>#REF!</v>
      </c>
      <c r="BB967" s="4" t="e">
        <f>IF(#REF!="", "0",#REF! *#REF!/100)</f>
        <v>#REF!</v>
      </c>
    </row>
    <row r="968" spans="16:54" x14ac:dyDescent="0.35">
      <c r="P968" s="14">
        <f>'B. WasteTracking'!G994</f>
        <v>0</v>
      </c>
      <c r="Q968" s="67">
        <f>IF(ISNUMBER('B. WasteTracking'!I994), IF('B. WasteTracking'!$I$38=Calculations!$O$6,'B. WasteTracking'!I994,'B. WasteTracking'!I994*'B. WasteTracking'!$H994/100),0)</f>
        <v>0</v>
      </c>
      <c r="R968" s="67">
        <f>IF(ISNUMBER('B. WasteTracking'!J994), IF('B. WasteTracking'!$J$38=Calculations!$O$6,'B. WasteTracking'!J994,'B. WasteTracking'!J994*'B. WasteTracking'!$H994/100),0)</f>
        <v>0</v>
      </c>
      <c r="S968" s="67">
        <f>IF(ISNUMBER('B. WasteTracking'!K994), 'B. WasteTracking'!K994*'B. WasteTracking'!$H994/100,0)</f>
        <v>0</v>
      </c>
      <c r="T968" s="67">
        <f>IF(ISNUMBER('B. WasteTracking'!H994), 'B. WasteTracking'!H994,0)</f>
        <v>0</v>
      </c>
      <c r="W968" s="9"/>
      <c r="X968" s="9"/>
      <c r="AX968" s="4">
        <v>956</v>
      </c>
      <c r="AY968" s="4" t="e">
        <f>IF(#REF!="", "0",#REF! *#REF!/100)</f>
        <v>#REF!</v>
      </c>
      <c r="AZ968" s="4" t="e">
        <f>IF(#REF!="", "0",#REF! *#REF!/100)</f>
        <v>#REF!</v>
      </c>
      <c r="BA968" s="4" t="e">
        <f>IF(#REF!="", "0",#REF! *#REF!/100)</f>
        <v>#REF!</v>
      </c>
      <c r="BB968" s="4" t="e">
        <f>IF(#REF!="", "0",#REF! *#REF!/100)</f>
        <v>#REF!</v>
      </c>
    </row>
    <row r="969" spans="16:54" x14ac:dyDescent="0.35">
      <c r="P969" s="14">
        <f>'B. WasteTracking'!G995</f>
        <v>0</v>
      </c>
      <c r="Q969" s="67">
        <f>IF(ISNUMBER('B. WasteTracking'!I995), IF('B. WasteTracking'!$I$38=Calculations!$O$6,'B. WasteTracking'!I995,'B. WasteTracking'!I995*'B. WasteTracking'!$H995/100),0)</f>
        <v>0</v>
      </c>
      <c r="R969" s="67">
        <f>IF(ISNUMBER('B. WasteTracking'!J995), IF('B. WasteTracking'!$J$38=Calculations!$O$6,'B. WasteTracking'!J995,'B. WasteTracking'!J995*'B. WasteTracking'!$H995/100),0)</f>
        <v>0</v>
      </c>
      <c r="S969" s="67">
        <f>IF(ISNUMBER('B. WasteTracking'!K995), 'B. WasteTracking'!K995*'B. WasteTracking'!$H995/100,0)</f>
        <v>0</v>
      </c>
      <c r="T969" s="67">
        <f>IF(ISNUMBER('B. WasteTracking'!H995), 'B. WasteTracking'!H995,0)</f>
        <v>0</v>
      </c>
      <c r="W969" s="9"/>
      <c r="X969" s="9"/>
      <c r="AX969" s="4">
        <v>957</v>
      </c>
      <c r="AY969" s="4" t="e">
        <f>IF(#REF!="", "0",#REF! *#REF!/100)</f>
        <v>#REF!</v>
      </c>
      <c r="AZ969" s="4" t="e">
        <f>IF(#REF!="", "0",#REF! *#REF!/100)</f>
        <v>#REF!</v>
      </c>
      <c r="BA969" s="4" t="e">
        <f>IF(#REF!="", "0",#REF! *#REF!/100)</f>
        <v>#REF!</v>
      </c>
      <c r="BB969" s="4" t="e">
        <f>IF(#REF!="", "0",#REF! *#REF!/100)</f>
        <v>#REF!</v>
      </c>
    </row>
    <row r="970" spans="16:54" x14ac:dyDescent="0.35">
      <c r="P970" s="14">
        <f>'B. WasteTracking'!G996</f>
        <v>0</v>
      </c>
      <c r="Q970" s="67">
        <f>IF(ISNUMBER('B. WasteTracking'!I996), IF('B. WasteTracking'!$I$38=Calculations!$O$6,'B. WasteTracking'!I996,'B. WasteTracking'!I996*'B. WasteTracking'!$H996/100),0)</f>
        <v>0</v>
      </c>
      <c r="R970" s="67">
        <f>IF(ISNUMBER('B. WasteTracking'!J996), IF('B. WasteTracking'!$J$38=Calculations!$O$6,'B. WasteTracking'!J996,'B. WasteTracking'!J996*'B. WasteTracking'!$H996/100),0)</f>
        <v>0</v>
      </c>
      <c r="S970" s="67">
        <f>IF(ISNUMBER('B. WasteTracking'!K996), 'B. WasteTracking'!K996*'B. WasteTracking'!$H996/100,0)</f>
        <v>0</v>
      </c>
      <c r="T970" s="67">
        <f>IF(ISNUMBER('B. WasteTracking'!H996), 'B. WasteTracking'!H996,0)</f>
        <v>0</v>
      </c>
      <c r="W970" s="9"/>
      <c r="X970" s="9"/>
      <c r="AX970" s="4">
        <v>958</v>
      </c>
      <c r="AY970" s="4" t="e">
        <f>IF(#REF!="", "0",#REF! *#REF!/100)</f>
        <v>#REF!</v>
      </c>
      <c r="AZ970" s="4" t="e">
        <f>IF(#REF!="", "0",#REF! *#REF!/100)</f>
        <v>#REF!</v>
      </c>
      <c r="BA970" s="4" t="e">
        <f>IF(#REF!="", "0",#REF! *#REF!/100)</f>
        <v>#REF!</v>
      </c>
      <c r="BB970" s="4" t="e">
        <f>IF(#REF!="", "0",#REF! *#REF!/100)</f>
        <v>#REF!</v>
      </c>
    </row>
    <row r="971" spans="16:54" x14ac:dyDescent="0.35">
      <c r="P971" s="14">
        <f>'B. WasteTracking'!G997</f>
        <v>0</v>
      </c>
      <c r="Q971" s="67">
        <f>IF(ISNUMBER('B. WasteTracking'!I997), IF('B. WasteTracking'!$I$38=Calculations!$O$6,'B. WasteTracking'!I997,'B. WasteTracking'!I997*'B. WasteTracking'!$H997/100),0)</f>
        <v>0</v>
      </c>
      <c r="R971" s="67">
        <f>IF(ISNUMBER('B. WasteTracking'!J997), IF('B. WasteTracking'!$J$38=Calculations!$O$6,'B. WasteTracking'!J997,'B. WasteTracking'!J997*'B. WasteTracking'!$H997/100),0)</f>
        <v>0</v>
      </c>
      <c r="S971" s="67">
        <f>IF(ISNUMBER('B. WasteTracking'!K997), 'B. WasteTracking'!K997*'B. WasteTracking'!$H997/100,0)</f>
        <v>0</v>
      </c>
      <c r="T971" s="67">
        <f>IF(ISNUMBER('B. WasteTracking'!H997), 'B. WasteTracking'!H997,0)</f>
        <v>0</v>
      </c>
      <c r="W971" s="9"/>
      <c r="X971" s="9"/>
      <c r="AX971" s="4">
        <v>959</v>
      </c>
      <c r="AY971" s="4" t="e">
        <f>IF(#REF!="", "0",#REF! *#REF!/100)</f>
        <v>#REF!</v>
      </c>
      <c r="AZ971" s="4" t="e">
        <f>IF(#REF!="", "0",#REF! *#REF!/100)</f>
        <v>#REF!</v>
      </c>
      <c r="BA971" s="4" t="e">
        <f>IF(#REF!="", "0",#REF! *#REF!/100)</f>
        <v>#REF!</v>
      </c>
      <c r="BB971" s="4" t="e">
        <f>IF(#REF!="", "0",#REF! *#REF!/100)</f>
        <v>#REF!</v>
      </c>
    </row>
    <row r="972" spans="16:54" x14ac:dyDescent="0.35">
      <c r="P972" s="14">
        <f>'B. WasteTracking'!G998</f>
        <v>0</v>
      </c>
      <c r="Q972" s="67">
        <f>IF(ISNUMBER('B. WasteTracking'!I998), IF('B. WasteTracking'!$I$38=Calculations!$O$6,'B. WasteTracking'!I998,'B. WasteTracking'!I998*'B. WasteTracking'!$H998/100),0)</f>
        <v>0</v>
      </c>
      <c r="R972" s="67">
        <f>IF(ISNUMBER('B. WasteTracking'!J998), IF('B. WasteTracking'!$J$38=Calculations!$O$6,'B. WasteTracking'!J998,'B. WasteTracking'!J998*'B. WasteTracking'!$H998/100),0)</f>
        <v>0</v>
      </c>
      <c r="S972" s="67">
        <f>IF(ISNUMBER('B. WasteTracking'!K998), 'B. WasteTracking'!K998*'B. WasteTracking'!$H998/100,0)</f>
        <v>0</v>
      </c>
      <c r="T972" s="67">
        <f>IF(ISNUMBER('B. WasteTracking'!H998), 'B. WasteTracking'!H998,0)</f>
        <v>0</v>
      </c>
      <c r="W972" s="9"/>
      <c r="X972" s="9"/>
      <c r="AX972" s="4">
        <v>960</v>
      </c>
      <c r="AY972" s="4" t="e">
        <f>IF(#REF!="", "0",#REF! *#REF!/100)</f>
        <v>#REF!</v>
      </c>
      <c r="AZ972" s="4" t="e">
        <f>IF(#REF!="", "0",#REF! *#REF!/100)</f>
        <v>#REF!</v>
      </c>
      <c r="BA972" s="4" t="e">
        <f>IF(#REF!="", "0",#REF! *#REF!/100)</f>
        <v>#REF!</v>
      </c>
      <c r="BB972" s="4" t="e">
        <f>IF(#REF!="", "0",#REF! *#REF!/100)</f>
        <v>#REF!</v>
      </c>
    </row>
    <row r="973" spans="16:54" x14ac:dyDescent="0.35">
      <c r="P973" s="14">
        <f>'B. WasteTracking'!G999</f>
        <v>0</v>
      </c>
      <c r="Q973" s="67">
        <f>IF(ISNUMBER('B. WasteTracking'!I999), IF('B. WasteTracking'!$I$38=Calculations!$O$6,'B. WasteTracking'!I999,'B. WasteTracking'!I999*'B. WasteTracking'!$H999/100),0)</f>
        <v>0</v>
      </c>
      <c r="R973" s="67">
        <f>IF(ISNUMBER('B. WasteTracking'!J999), IF('B. WasteTracking'!$J$38=Calculations!$O$6,'B. WasteTracking'!J999,'B. WasteTracking'!J999*'B. WasteTracking'!$H999/100),0)</f>
        <v>0</v>
      </c>
      <c r="S973" s="67">
        <f>IF(ISNUMBER('B. WasteTracking'!K999), 'B. WasteTracking'!K999*'B. WasteTracking'!$H999/100,0)</f>
        <v>0</v>
      </c>
      <c r="T973" s="67">
        <f>IF(ISNUMBER('B. WasteTracking'!H999), 'B. WasteTracking'!H999,0)</f>
        <v>0</v>
      </c>
      <c r="W973" s="9"/>
      <c r="X973" s="9"/>
      <c r="AX973" s="4">
        <v>961</v>
      </c>
      <c r="AY973" s="4" t="e">
        <f>IF(#REF!="", "0",#REF! *#REF!/100)</f>
        <v>#REF!</v>
      </c>
      <c r="AZ973" s="4" t="e">
        <f>IF(#REF!="", "0",#REF! *#REF!/100)</f>
        <v>#REF!</v>
      </c>
      <c r="BA973" s="4" t="e">
        <f>IF(#REF!="", "0",#REF! *#REF!/100)</f>
        <v>#REF!</v>
      </c>
      <c r="BB973" s="4" t="e">
        <f>IF(#REF!="", "0",#REF! *#REF!/100)</f>
        <v>#REF!</v>
      </c>
    </row>
    <row r="974" spans="16:54" x14ac:dyDescent="0.35">
      <c r="P974" s="14">
        <f>'B. WasteTracking'!G1000</f>
        <v>0</v>
      </c>
      <c r="Q974" s="67">
        <f>IF(ISNUMBER('B. WasteTracking'!I1000), IF('B. WasteTracking'!$I$38=Calculations!$O$6,'B. WasteTracking'!I1000,'B. WasteTracking'!I1000*'B. WasteTracking'!$H1000/100),0)</f>
        <v>0</v>
      </c>
      <c r="R974" s="67">
        <f>IF(ISNUMBER('B. WasteTracking'!J1000), IF('B. WasteTracking'!$J$38=Calculations!$O$6,'B. WasteTracking'!J1000,'B. WasteTracking'!J1000*'B. WasteTracking'!$H1000/100),0)</f>
        <v>0</v>
      </c>
      <c r="S974" s="67">
        <f>IF(ISNUMBER('B. WasteTracking'!K1000), 'B. WasteTracking'!K1000*'B. WasteTracking'!$H1000/100,0)</f>
        <v>0</v>
      </c>
      <c r="T974" s="67">
        <f>IF(ISNUMBER('B. WasteTracking'!H1000), 'B. WasteTracking'!H1000,0)</f>
        <v>0</v>
      </c>
      <c r="W974" s="9"/>
      <c r="X974" s="9"/>
      <c r="AX974" s="4">
        <v>962</v>
      </c>
      <c r="AY974" s="4" t="e">
        <f>IF(#REF!="", "0",#REF! *#REF!/100)</f>
        <v>#REF!</v>
      </c>
      <c r="AZ974" s="4" t="e">
        <f>IF(#REF!="", "0",#REF! *#REF!/100)</f>
        <v>#REF!</v>
      </c>
      <c r="BA974" s="4" t="e">
        <f>IF(#REF!="", "0",#REF! *#REF!/100)</f>
        <v>#REF!</v>
      </c>
      <c r="BB974" s="4" t="e">
        <f>IF(#REF!="", "0",#REF! *#REF!/100)</f>
        <v>#REF!</v>
      </c>
    </row>
    <row r="975" spans="16:54" x14ac:dyDescent="0.35">
      <c r="P975" s="14">
        <f>'B. WasteTracking'!G1001</f>
        <v>0</v>
      </c>
      <c r="Q975" s="67">
        <f>IF(ISNUMBER('B. WasteTracking'!I1001), IF('B. WasteTracking'!$I$38=Calculations!$O$6,'B. WasteTracking'!I1001,'B. WasteTracking'!I1001*'B. WasteTracking'!$H1001/100),0)</f>
        <v>0</v>
      </c>
      <c r="R975" s="67">
        <f>IF(ISNUMBER('B. WasteTracking'!J1001), IF('B. WasteTracking'!$J$38=Calculations!$O$6,'B. WasteTracking'!J1001,'B. WasteTracking'!J1001*'B. WasteTracking'!$H1001/100),0)</f>
        <v>0</v>
      </c>
      <c r="S975" s="67">
        <f>IF(ISNUMBER('B. WasteTracking'!K1001), 'B. WasteTracking'!K1001*'B. WasteTracking'!$H1001/100,0)</f>
        <v>0</v>
      </c>
      <c r="T975" s="67">
        <f>IF(ISNUMBER('B. WasteTracking'!H1001), 'B. WasteTracking'!H1001,0)</f>
        <v>0</v>
      </c>
      <c r="W975" s="9"/>
      <c r="X975" s="9"/>
      <c r="AX975" s="4">
        <v>963</v>
      </c>
      <c r="AY975" s="4" t="e">
        <f>IF(#REF!="", "0",#REF! *#REF!/100)</f>
        <v>#REF!</v>
      </c>
      <c r="AZ975" s="4" t="e">
        <f>IF(#REF!="", "0",#REF! *#REF!/100)</f>
        <v>#REF!</v>
      </c>
      <c r="BA975" s="4" t="e">
        <f>IF(#REF!="", "0",#REF! *#REF!/100)</f>
        <v>#REF!</v>
      </c>
      <c r="BB975" s="4" t="e">
        <f>IF(#REF!="", "0",#REF! *#REF!/100)</f>
        <v>#REF!</v>
      </c>
    </row>
    <row r="976" spans="16:54" x14ac:dyDescent="0.35">
      <c r="P976" s="14">
        <f>'B. WasteTracking'!G1002</f>
        <v>0</v>
      </c>
      <c r="Q976" s="67">
        <f>IF(ISNUMBER('B. WasteTracking'!I1002), IF('B. WasteTracking'!$I$38=Calculations!$O$6,'B. WasteTracking'!I1002,'B. WasteTracking'!I1002*'B. WasteTracking'!$H1002/100),0)</f>
        <v>0</v>
      </c>
      <c r="R976" s="67">
        <f>IF(ISNUMBER('B. WasteTracking'!J1002), IF('B. WasteTracking'!$J$38=Calculations!$O$6,'B. WasteTracking'!J1002,'B. WasteTracking'!J1002*'B. WasteTracking'!$H1002/100),0)</f>
        <v>0</v>
      </c>
      <c r="S976" s="67">
        <f>IF(ISNUMBER('B. WasteTracking'!K1002), 'B. WasteTracking'!K1002*'B. WasteTracking'!$H1002/100,0)</f>
        <v>0</v>
      </c>
      <c r="T976" s="67">
        <f>IF(ISNUMBER('B. WasteTracking'!H1002), 'B. WasteTracking'!H1002,0)</f>
        <v>0</v>
      </c>
      <c r="W976" s="9"/>
      <c r="X976" s="9"/>
      <c r="AX976" s="4">
        <v>964</v>
      </c>
      <c r="AY976" s="4" t="e">
        <f>IF(#REF!="", "0",#REF! *#REF!/100)</f>
        <v>#REF!</v>
      </c>
      <c r="AZ976" s="4" t="e">
        <f>IF(#REF!="", "0",#REF! *#REF!/100)</f>
        <v>#REF!</v>
      </c>
      <c r="BA976" s="4" t="e">
        <f>IF(#REF!="", "0",#REF! *#REF!/100)</f>
        <v>#REF!</v>
      </c>
      <c r="BB976" s="4" t="e">
        <f>IF(#REF!="", "0",#REF! *#REF!/100)</f>
        <v>#REF!</v>
      </c>
    </row>
    <row r="977" spans="16:54" x14ac:dyDescent="0.35">
      <c r="P977" s="14">
        <f>'B. WasteTracking'!G1003</f>
        <v>0</v>
      </c>
      <c r="Q977" s="67">
        <f>IF(ISNUMBER('B. WasteTracking'!I1003), IF('B. WasteTracking'!$I$38=Calculations!$O$6,'B. WasteTracking'!I1003,'B. WasteTracking'!I1003*'B. WasteTracking'!$H1003/100),0)</f>
        <v>0</v>
      </c>
      <c r="R977" s="67">
        <f>IF(ISNUMBER('B. WasteTracking'!J1003), IF('B. WasteTracking'!$J$38=Calculations!$O$6,'B. WasteTracking'!J1003,'B. WasteTracking'!J1003*'B. WasteTracking'!$H1003/100),0)</f>
        <v>0</v>
      </c>
      <c r="S977" s="67">
        <f>IF(ISNUMBER('B. WasteTracking'!K1003), 'B. WasteTracking'!K1003*'B. WasteTracking'!$H1003/100,0)</f>
        <v>0</v>
      </c>
      <c r="T977" s="67">
        <f>IF(ISNUMBER('B. WasteTracking'!H1003), 'B. WasteTracking'!H1003,0)</f>
        <v>0</v>
      </c>
      <c r="W977" s="9"/>
      <c r="X977" s="9"/>
      <c r="AX977" s="4">
        <v>965</v>
      </c>
      <c r="AY977" s="4" t="e">
        <f>IF(#REF!="", "0",#REF! *#REF!/100)</f>
        <v>#REF!</v>
      </c>
      <c r="AZ977" s="4" t="e">
        <f>IF(#REF!="", "0",#REF! *#REF!/100)</f>
        <v>#REF!</v>
      </c>
      <c r="BA977" s="4" t="e">
        <f>IF(#REF!="", "0",#REF! *#REF!/100)</f>
        <v>#REF!</v>
      </c>
      <c r="BB977" s="4" t="e">
        <f>IF(#REF!="", "0",#REF! *#REF!/100)</f>
        <v>#REF!</v>
      </c>
    </row>
    <row r="978" spans="16:54" x14ac:dyDescent="0.35">
      <c r="P978" s="14">
        <f>'B. WasteTracking'!G1004</f>
        <v>0</v>
      </c>
      <c r="Q978" s="67">
        <f>IF(ISNUMBER('B. WasteTracking'!I1004), IF('B. WasteTracking'!$I$38=Calculations!$O$6,'B. WasteTracking'!I1004,'B. WasteTracking'!I1004*'B. WasteTracking'!$H1004/100),0)</f>
        <v>0</v>
      </c>
      <c r="R978" s="67">
        <f>IF(ISNUMBER('B. WasteTracking'!J1004), IF('B. WasteTracking'!$J$38=Calculations!$O$6,'B. WasteTracking'!J1004,'B. WasteTracking'!J1004*'B. WasteTracking'!$H1004/100),0)</f>
        <v>0</v>
      </c>
      <c r="S978" s="67">
        <f>IF(ISNUMBER('B. WasteTracking'!K1004), 'B. WasteTracking'!K1004*'B. WasteTracking'!$H1004/100,0)</f>
        <v>0</v>
      </c>
      <c r="T978" s="67">
        <f>IF(ISNUMBER('B. WasteTracking'!H1004), 'B. WasteTracking'!H1004,0)</f>
        <v>0</v>
      </c>
      <c r="W978" s="9"/>
      <c r="X978" s="9"/>
      <c r="AX978" s="4">
        <v>966</v>
      </c>
      <c r="AY978" s="4" t="e">
        <f>IF(#REF!="", "0",#REF! *#REF!/100)</f>
        <v>#REF!</v>
      </c>
      <c r="AZ978" s="4" t="e">
        <f>IF(#REF!="", "0",#REF! *#REF!/100)</f>
        <v>#REF!</v>
      </c>
      <c r="BA978" s="4" t="e">
        <f>IF(#REF!="", "0",#REF! *#REF!/100)</f>
        <v>#REF!</v>
      </c>
      <c r="BB978" s="4" t="e">
        <f>IF(#REF!="", "0",#REF! *#REF!/100)</f>
        <v>#REF!</v>
      </c>
    </row>
    <row r="979" spans="16:54" x14ac:dyDescent="0.35">
      <c r="P979" s="14">
        <f>'B. WasteTracking'!G1005</f>
        <v>0</v>
      </c>
      <c r="Q979" s="67">
        <f>IF(ISNUMBER('B. WasteTracking'!I1005), IF('B. WasteTracking'!$I$38=Calculations!$O$6,'B. WasteTracking'!I1005,'B. WasteTracking'!I1005*'B. WasteTracking'!$H1005/100),0)</f>
        <v>0</v>
      </c>
      <c r="R979" s="67">
        <f>IF(ISNUMBER('B. WasteTracking'!J1005), IF('B. WasteTracking'!$J$38=Calculations!$O$6,'B. WasteTracking'!J1005,'B. WasteTracking'!J1005*'B. WasteTracking'!$H1005/100),0)</f>
        <v>0</v>
      </c>
      <c r="S979" s="67">
        <f>IF(ISNUMBER('B. WasteTracking'!K1005), 'B. WasteTracking'!K1005*'B. WasteTracking'!$H1005/100,0)</f>
        <v>0</v>
      </c>
      <c r="T979" s="67">
        <f>IF(ISNUMBER('B. WasteTracking'!H1005), 'B. WasteTracking'!H1005,0)</f>
        <v>0</v>
      </c>
      <c r="W979" s="9"/>
      <c r="X979" s="9"/>
      <c r="AX979" s="4">
        <v>967</v>
      </c>
      <c r="AY979" s="4" t="e">
        <f>IF(#REF!="", "0",#REF! *#REF!/100)</f>
        <v>#REF!</v>
      </c>
      <c r="AZ979" s="4" t="e">
        <f>IF(#REF!="", "0",#REF! *#REF!/100)</f>
        <v>#REF!</v>
      </c>
      <c r="BA979" s="4" t="e">
        <f>IF(#REF!="", "0",#REF! *#REF!/100)</f>
        <v>#REF!</v>
      </c>
      <c r="BB979" s="4" t="e">
        <f>IF(#REF!="", "0",#REF! *#REF!/100)</f>
        <v>#REF!</v>
      </c>
    </row>
    <row r="980" spans="16:54" x14ac:dyDescent="0.35">
      <c r="P980" s="14">
        <f>'B. WasteTracking'!G1006</f>
        <v>0</v>
      </c>
      <c r="Q980" s="67">
        <f>IF(ISNUMBER('B. WasteTracking'!I1006), IF('B. WasteTracking'!$I$38=Calculations!$O$6,'B. WasteTracking'!I1006,'B. WasteTracking'!I1006*'B. WasteTracking'!$H1006/100),0)</f>
        <v>0</v>
      </c>
      <c r="R980" s="67">
        <f>IF(ISNUMBER('B. WasteTracking'!J1006), IF('B. WasteTracking'!$J$38=Calculations!$O$6,'B. WasteTracking'!J1006,'B. WasteTracking'!J1006*'B. WasteTracking'!$H1006/100),0)</f>
        <v>0</v>
      </c>
      <c r="S980" s="67">
        <f>IF(ISNUMBER('B. WasteTracking'!K1006), 'B. WasteTracking'!K1006*'B. WasteTracking'!$H1006/100,0)</f>
        <v>0</v>
      </c>
      <c r="T980" s="67">
        <f>IF(ISNUMBER('B. WasteTracking'!H1006), 'B. WasteTracking'!H1006,0)</f>
        <v>0</v>
      </c>
      <c r="W980" s="9"/>
      <c r="X980" s="9"/>
      <c r="AX980" s="4">
        <v>968</v>
      </c>
      <c r="AY980" s="4" t="e">
        <f>IF(#REF!="", "0",#REF! *#REF!/100)</f>
        <v>#REF!</v>
      </c>
      <c r="AZ980" s="4" t="e">
        <f>IF(#REF!="", "0",#REF! *#REF!/100)</f>
        <v>#REF!</v>
      </c>
      <c r="BA980" s="4" t="e">
        <f>IF(#REF!="", "0",#REF! *#REF!/100)</f>
        <v>#REF!</v>
      </c>
      <c r="BB980" s="4" t="e">
        <f>IF(#REF!="", "0",#REF! *#REF!/100)</f>
        <v>#REF!</v>
      </c>
    </row>
    <row r="981" spans="16:54" x14ac:dyDescent="0.35">
      <c r="P981" s="14">
        <f>'B. WasteTracking'!G1007</f>
        <v>0</v>
      </c>
      <c r="Q981" s="67">
        <f>IF(ISNUMBER('B. WasteTracking'!I1007), IF('B. WasteTracking'!$I$38=Calculations!$O$6,'B. WasteTracking'!I1007,'B. WasteTracking'!I1007*'B. WasteTracking'!$H1007/100),0)</f>
        <v>0</v>
      </c>
      <c r="R981" s="67">
        <f>IF(ISNUMBER('B. WasteTracking'!J1007), IF('B. WasteTracking'!$J$38=Calculations!$O$6,'B. WasteTracking'!J1007,'B. WasteTracking'!J1007*'B. WasteTracking'!$H1007/100),0)</f>
        <v>0</v>
      </c>
      <c r="S981" s="67">
        <f>IF(ISNUMBER('B. WasteTracking'!K1007), 'B. WasteTracking'!K1007*'B. WasteTracking'!$H1007/100,0)</f>
        <v>0</v>
      </c>
      <c r="T981" s="67">
        <f>IF(ISNUMBER('B. WasteTracking'!H1007), 'B. WasteTracking'!H1007,0)</f>
        <v>0</v>
      </c>
      <c r="W981" s="9"/>
      <c r="X981" s="9"/>
      <c r="AX981" s="4">
        <v>969</v>
      </c>
      <c r="AY981" s="4" t="e">
        <f>IF(#REF!="", "0",#REF! *#REF!/100)</f>
        <v>#REF!</v>
      </c>
      <c r="AZ981" s="4" t="e">
        <f>IF(#REF!="", "0",#REF! *#REF!/100)</f>
        <v>#REF!</v>
      </c>
      <c r="BA981" s="4" t="e">
        <f>IF(#REF!="", "0",#REF! *#REF!/100)</f>
        <v>#REF!</v>
      </c>
      <c r="BB981" s="4" t="e">
        <f>IF(#REF!="", "0",#REF! *#REF!/100)</f>
        <v>#REF!</v>
      </c>
    </row>
    <row r="982" spans="16:54" x14ac:dyDescent="0.35">
      <c r="P982" s="14">
        <f>'B. WasteTracking'!G1008</f>
        <v>0</v>
      </c>
      <c r="Q982" s="67">
        <f>IF(ISNUMBER('B. WasteTracking'!I1008), IF('B. WasteTracking'!$I$38=Calculations!$O$6,'B. WasteTracking'!I1008,'B. WasteTracking'!I1008*'B. WasteTracking'!$H1008/100),0)</f>
        <v>0</v>
      </c>
      <c r="R982" s="67">
        <f>IF(ISNUMBER('B. WasteTracking'!J1008), IF('B. WasteTracking'!$J$38=Calculations!$O$6,'B. WasteTracking'!J1008,'B. WasteTracking'!J1008*'B. WasteTracking'!$H1008/100),0)</f>
        <v>0</v>
      </c>
      <c r="S982" s="67">
        <f>IF(ISNUMBER('B. WasteTracking'!K1008), 'B. WasteTracking'!K1008*'B. WasteTracking'!$H1008/100,0)</f>
        <v>0</v>
      </c>
      <c r="T982" s="67">
        <f>IF(ISNUMBER('B. WasteTracking'!H1008), 'B. WasteTracking'!H1008,0)</f>
        <v>0</v>
      </c>
      <c r="W982" s="9"/>
      <c r="X982" s="9"/>
      <c r="AX982" s="4">
        <v>970</v>
      </c>
      <c r="AY982" s="4" t="e">
        <f>IF(#REF!="", "0",#REF! *#REF!/100)</f>
        <v>#REF!</v>
      </c>
      <c r="AZ982" s="4" t="e">
        <f>IF(#REF!="", "0",#REF! *#REF!/100)</f>
        <v>#REF!</v>
      </c>
      <c r="BA982" s="4" t="e">
        <f>IF(#REF!="", "0",#REF! *#REF!/100)</f>
        <v>#REF!</v>
      </c>
      <c r="BB982" s="4" t="e">
        <f>IF(#REF!="", "0",#REF! *#REF!/100)</f>
        <v>#REF!</v>
      </c>
    </row>
    <row r="983" spans="16:54" x14ac:dyDescent="0.35">
      <c r="P983" s="14">
        <f>'B. WasteTracking'!G1009</f>
        <v>0</v>
      </c>
      <c r="Q983" s="67">
        <f>IF(ISNUMBER('B. WasteTracking'!I1009), IF('B. WasteTracking'!$I$38=Calculations!$O$6,'B. WasteTracking'!I1009,'B. WasteTracking'!I1009*'B. WasteTracking'!$H1009/100),0)</f>
        <v>0</v>
      </c>
      <c r="R983" s="67">
        <f>IF(ISNUMBER('B. WasteTracking'!J1009), IF('B. WasteTracking'!$J$38=Calculations!$O$6,'B. WasteTracking'!J1009,'B. WasteTracking'!J1009*'B. WasteTracking'!$H1009/100),0)</f>
        <v>0</v>
      </c>
      <c r="S983" s="67">
        <f>IF(ISNUMBER('B. WasteTracking'!K1009), 'B. WasteTracking'!K1009*'B. WasteTracking'!$H1009/100,0)</f>
        <v>0</v>
      </c>
      <c r="T983" s="67">
        <f>IF(ISNUMBER('B. WasteTracking'!H1009), 'B. WasteTracking'!H1009,0)</f>
        <v>0</v>
      </c>
      <c r="W983" s="9"/>
      <c r="X983" s="9"/>
      <c r="AX983" s="4">
        <v>971</v>
      </c>
      <c r="AY983" s="4" t="e">
        <f>IF(#REF!="", "0",#REF! *#REF!/100)</f>
        <v>#REF!</v>
      </c>
      <c r="AZ983" s="4" t="e">
        <f>IF(#REF!="", "0",#REF! *#REF!/100)</f>
        <v>#REF!</v>
      </c>
      <c r="BA983" s="4" t="e">
        <f>IF(#REF!="", "0",#REF! *#REF!/100)</f>
        <v>#REF!</v>
      </c>
      <c r="BB983" s="4" t="e">
        <f>IF(#REF!="", "0",#REF! *#REF!/100)</f>
        <v>#REF!</v>
      </c>
    </row>
    <row r="984" spans="16:54" x14ac:dyDescent="0.35">
      <c r="P984" s="14">
        <f>'B. WasteTracking'!G1010</f>
        <v>0</v>
      </c>
      <c r="Q984" s="67">
        <f>IF(ISNUMBER('B. WasteTracking'!I1010), IF('B. WasteTracking'!$I$38=Calculations!$O$6,'B. WasteTracking'!I1010,'B. WasteTracking'!I1010*'B. WasteTracking'!$H1010/100),0)</f>
        <v>0</v>
      </c>
      <c r="R984" s="67">
        <f>IF(ISNUMBER('B. WasteTracking'!J1010), IF('B. WasteTracking'!$J$38=Calculations!$O$6,'B. WasteTracking'!J1010,'B. WasteTracking'!J1010*'B. WasteTracking'!$H1010/100),0)</f>
        <v>0</v>
      </c>
      <c r="S984" s="67">
        <f>IF(ISNUMBER('B. WasteTracking'!K1010), 'B. WasteTracking'!K1010*'B. WasteTracking'!$H1010/100,0)</f>
        <v>0</v>
      </c>
      <c r="T984" s="67">
        <f>IF(ISNUMBER('B. WasteTracking'!H1010), 'B. WasteTracking'!H1010,0)</f>
        <v>0</v>
      </c>
      <c r="W984" s="9"/>
      <c r="X984" s="9"/>
      <c r="AX984" s="4">
        <v>972</v>
      </c>
      <c r="AY984" s="4" t="e">
        <f>IF(#REF!="", "0",#REF! *#REF!/100)</f>
        <v>#REF!</v>
      </c>
      <c r="AZ984" s="4" t="e">
        <f>IF(#REF!="", "0",#REF! *#REF!/100)</f>
        <v>#REF!</v>
      </c>
      <c r="BA984" s="4" t="e">
        <f>IF(#REF!="", "0",#REF! *#REF!/100)</f>
        <v>#REF!</v>
      </c>
      <c r="BB984" s="4" t="e">
        <f>IF(#REF!="", "0",#REF! *#REF!/100)</f>
        <v>#REF!</v>
      </c>
    </row>
    <row r="985" spans="16:54" x14ac:dyDescent="0.35">
      <c r="P985" s="14">
        <f>'B. WasteTracking'!G1011</f>
        <v>0</v>
      </c>
      <c r="Q985" s="67">
        <f>IF(ISNUMBER('B. WasteTracking'!I1011), IF('B. WasteTracking'!$I$38=Calculations!$O$6,'B. WasteTracking'!I1011,'B. WasteTracking'!I1011*'B. WasteTracking'!$H1011/100),0)</f>
        <v>0</v>
      </c>
      <c r="R985" s="67">
        <f>IF(ISNUMBER('B. WasteTracking'!J1011), IF('B. WasteTracking'!$J$38=Calculations!$O$6,'B. WasteTracking'!J1011,'B. WasteTracking'!J1011*'B. WasteTracking'!$H1011/100),0)</f>
        <v>0</v>
      </c>
      <c r="S985" s="67">
        <f>IF(ISNUMBER('B. WasteTracking'!K1011), 'B. WasteTracking'!K1011*'B. WasteTracking'!$H1011/100,0)</f>
        <v>0</v>
      </c>
      <c r="T985" s="67">
        <f>IF(ISNUMBER('B. WasteTracking'!H1011), 'B. WasteTracking'!H1011,0)</f>
        <v>0</v>
      </c>
      <c r="W985" s="9"/>
      <c r="X985" s="9"/>
      <c r="AX985" s="4">
        <v>973</v>
      </c>
      <c r="AY985" s="4" t="e">
        <f>IF(#REF!="", "0",#REF! *#REF!/100)</f>
        <v>#REF!</v>
      </c>
      <c r="AZ985" s="4" t="e">
        <f>IF(#REF!="", "0",#REF! *#REF!/100)</f>
        <v>#REF!</v>
      </c>
      <c r="BA985" s="4" t="e">
        <f>IF(#REF!="", "0",#REF! *#REF!/100)</f>
        <v>#REF!</v>
      </c>
      <c r="BB985" s="4" t="e">
        <f>IF(#REF!="", "0",#REF! *#REF!/100)</f>
        <v>#REF!</v>
      </c>
    </row>
    <row r="986" spans="16:54" x14ac:dyDescent="0.35">
      <c r="P986" s="14">
        <f>'B. WasteTracking'!G1012</f>
        <v>0</v>
      </c>
      <c r="Q986" s="67">
        <f>IF(ISNUMBER('B. WasteTracking'!I1012), IF('B. WasteTracking'!$I$38=Calculations!$O$6,'B. WasteTracking'!I1012,'B. WasteTracking'!I1012*'B. WasteTracking'!$H1012/100),0)</f>
        <v>0</v>
      </c>
      <c r="R986" s="67">
        <f>IF(ISNUMBER('B. WasteTracking'!J1012), IF('B. WasteTracking'!$J$38=Calculations!$O$6,'B. WasteTracking'!J1012,'B. WasteTracking'!J1012*'B. WasteTracking'!$H1012/100),0)</f>
        <v>0</v>
      </c>
      <c r="S986" s="67">
        <f>IF(ISNUMBER('B. WasteTracking'!K1012), 'B. WasteTracking'!K1012*'B. WasteTracking'!$H1012/100,0)</f>
        <v>0</v>
      </c>
      <c r="T986" s="67">
        <f>IF(ISNUMBER('B. WasteTracking'!H1012), 'B. WasteTracking'!H1012,0)</f>
        <v>0</v>
      </c>
      <c r="W986" s="9"/>
      <c r="X986" s="9"/>
      <c r="AX986" s="4">
        <v>974</v>
      </c>
      <c r="AY986" s="4" t="e">
        <f>IF(#REF!="", "0",#REF! *#REF!/100)</f>
        <v>#REF!</v>
      </c>
      <c r="AZ986" s="4" t="e">
        <f>IF(#REF!="", "0",#REF! *#REF!/100)</f>
        <v>#REF!</v>
      </c>
      <c r="BA986" s="4" t="e">
        <f>IF(#REF!="", "0",#REF! *#REF!/100)</f>
        <v>#REF!</v>
      </c>
      <c r="BB986" s="4" t="e">
        <f>IF(#REF!="", "0",#REF! *#REF!/100)</f>
        <v>#REF!</v>
      </c>
    </row>
    <row r="987" spans="16:54" x14ac:dyDescent="0.35">
      <c r="P987" s="14">
        <f>'B. WasteTracking'!G1013</f>
        <v>0</v>
      </c>
      <c r="Q987" s="67">
        <f>IF(ISNUMBER('B. WasteTracking'!I1013), IF('B. WasteTracking'!$I$38=Calculations!$O$6,'B. WasteTracking'!I1013,'B. WasteTracking'!I1013*'B. WasteTracking'!$H1013/100),0)</f>
        <v>0</v>
      </c>
      <c r="R987" s="67">
        <f>IF(ISNUMBER('B. WasteTracking'!J1013), IF('B. WasteTracking'!$J$38=Calculations!$O$6,'B. WasteTracking'!J1013,'B. WasteTracking'!J1013*'B. WasteTracking'!$H1013/100),0)</f>
        <v>0</v>
      </c>
      <c r="S987" s="67">
        <f>IF(ISNUMBER('B. WasteTracking'!K1013), 'B. WasteTracking'!K1013*'B. WasteTracking'!$H1013/100,0)</f>
        <v>0</v>
      </c>
      <c r="T987" s="67">
        <f>IF(ISNUMBER('B. WasteTracking'!H1013), 'B. WasteTracking'!H1013,0)</f>
        <v>0</v>
      </c>
      <c r="W987" s="9"/>
      <c r="X987" s="9"/>
      <c r="AX987" s="4">
        <v>975</v>
      </c>
      <c r="AY987" s="4" t="e">
        <f>IF(#REF!="", "0",#REF! *#REF!/100)</f>
        <v>#REF!</v>
      </c>
      <c r="AZ987" s="4" t="e">
        <f>IF(#REF!="", "0",#REF! *#REF!/100)</f>
        <v>#REF!</v>
      </c>
      <c r="BA987" s="4" t="e">
        <f>IF(#REF!="", "0",#REF! *#REF!/100)</f>
        <v>#REF!</v>
      </c>
      <c r="BB987" s="4" t="e">
        <f>IF(#REF!="", "0",#REF! *#REF!/100)</f>
        <v>#REF!</v>
      </c>
    </row>
    <row r="988" spans="16:54" x14ac:dyDescent="0.35">
      <c r="P988" s="14">
        <f>'B. WasteTracking'!G1014</f>
        <v>0</v>
      </c>
      <c r="Q988" s="67">
        <f>IF(ISNUMBER('B. WasteTracking'!I1014), IF('B. WasteTracking'!$I$38=Calculations!$O$6,'B. WasteTracking'!I1014,'B. WasteTracking'!I1014*'B. WasteTracking'!$H1014/100),0)</f>
        <v>0</v>
      </c>
      <c r="R988" s="67">
        <f>IF(ISNUMBER('B. WasteTracking'!J1014), IF('B. WasteTracking'!$J$38=Calculations!$O$6,'B. WasteTracking'!J1014,'B. WasteTracking'!J1014*'B. WasteTracking'!$H1014/100),0)</f>
        <v>0</v>
      </c>
      <c r="S988" s="67">
        <f>IF(ISNUMBER('B. WasteTracking'!K1014), 'B. WasteTracking'!K1014*'B. WasteTracking'!$H1014/100,0)</f>
        <v>0</v>
      </c>
      <c r="T988" s="67">
        <f>IF(ISNUMBER('B. WasteTracking'!H1014), 'B. WasteTracking'!H1014,0)</f>
        <v>0</v>
      </c>
      <c r="W988" s="9"/>
      <c r="X988" s="9"/>
      <c r="AX988" s="4">
        <v>976</v>
      </c>
      <c r="AY988" s="4" t="e">
        <f>IF(#REF!="", "0",#REF! *#REF!/100)</f>
        <v>#REF!</v>
      </c>
      <c r="AZ988" s="4" t="e">
        <f>IF(#REF!="", "0",#REF! *#REF!/100)</f>
        <v>#REF!</v>
      </c>
      <c r="BA988" s="4" t="e">
        <f>IF(#REF!="", "0",#REF! *#REF!/100)</f>
        <v>#REF!</v>
      </c>
      <c r="BB988" s="4" t="e">
        <f>IF(#REF!="", "0",#REF! *#REF!/100)</f>
        <v>#REF!</v>
      </c>
    </row>
    <row r="989" spans="16:54" x14ac:dyDescent="0.35">
      <c r="P989" s="14">
        <f>'B. WasteTracking'!G1015</f>
        <v>0</v>
      </c>
      <c r="Q989" s="67">
        <f>IF(ISNUMBER('B. WasteTracking'!I1015), IF('B. WasteTracking'!$I$38=Calculations!$O$6,'B. WasteTracking'!I1015,'B. WasteTracking'!I1015*'B. WasteTracking'!$H1015/100),0)</f>
        <v>0</v>
      </c>
      <c r="R989" s="67">
        <f>IF(ISNUMBER('B. WasteTracking'!J1015), IF('B. WasteTracking'!$J$38=Calculations!$O$6,'B. WasteTracking'!J1015,'B. WasteTracking'!J1015*'B. WasteTracking'!$H1015/100),0)</f>
        <v>0</v>
      </c>
      <c r="S989" s="67">
        <f>IF(ISNUMBER('B. WasteTracking'!K1015), 'B. WasteTracking'!K1015*'B. WasteTracking'!$H1015/100,0)</f>
        <v>0</v>
      </c>
      <c r="T989" s="67">
        <f>IF(ISNUMBER('B. WasteTracking'!H1015), 'B. WasteTracking'!H1015,0)</f>
        <v>0</v>
      </c>
      <c r="W989" s="9"/>
      <c r="X989" s="9"/>
      <c r="AX989" s="4">
        <v>977</v>
      </c>
      <c r="AY989" s="4" t="e">
        <f>IF(#REF!="", "0",#REF! *#REF!/100)</f>
        <v>#REF!</v>
      </c>
      <c r="AZ989" s="4" t="e">
        <f>IF(#REF!="", "0",#REF! *#REF!/100)</f>
        <v>#REF!</v>
      </c>
      <c r="BA989" s="4" t="e">
        <f>IF(#REF!="", "0",#REF! *#REF!/100)</f>
        <v>#REF!</v>
      </c>
      <c r="BB989" s="4" t="e">
        <f>IF(#REF!="", "0",#REF! *#REF!/100)</f>
        <v>#REF!</v>
      </c>
    </row>
    <row r="990" spans="16:54" x14ac:dyDescent="0.35">
      <c r="P990" s="14">
        <f>'B. WasteTracking'!G1016</f>
        <v>0</v>
      </c>
      <c r="Q990" s="67">
        <f>IF(ISNUMBER('B. WasteTracking'!I1016), IF('B. WasteTracking'!$I$38=Calculations!$O$6,'B. WasteTracking'!I1016,'B. WasteTracking'!I1016*'B. WasteTracking'!$H1016/100),0)</f>
        <v>0</v>
      </c>
      <c r="R990" s="67">
        <f>IF(ISNUMBER('B. WasteTracking'!J1016), IF('B. WasteTracking'!$J$38=Calculations!$O$6,'B. WasteTracking'!J1016,'B. WasteTracking'!J1016*'B. WasteTracking'!$H1016/100),0)</f>
        <v>0</v>
      </c>
      <c r="S990" s="67">
        <f>IF(ISNUMBER('B. WasteTracking'!K1016), 'B. WasteTracking'!K1016*'B. WasteTracking'!$H1016/100,0)</f>
        <v>0</v>
      </c>
      <c r="T990" s="67">
        <f>IF(ISNUMBER('B. WasteTracking'!H1016), 'B. WasteTracking'!H1016,0)</f>
        <v>0</v>
      </c>
      <c r="W990" s="9"/>
      <c r="X990" s="9"/>
      <c r="AX990" s="4">
        <v>978</v>
      </c>
      <c r="AY990" s="4" t="e">
        <f>IF(#REF!="", "0",#REF! *#REF!/100)</f>
        <v>#REF!</v>
      </c>
      <c r="AZ990" s="4" t="e">
        <f>IF(#REF!="", "0",#REF! *#REF!/100)</f>
        <v>#REF!</v>
      </c>
      <c r="BA990" s="4" t="e">
        <f>IF(#REF!="", "0",#REF! *#REF!/100)</f>
        <v>#REF!</v>
      </c>
      <c r="BB990" s="4" t="e">
        <f>IF(#REF!="", "0",#REF! *#REF!/100)</f>
        <v>#REF!</v>
      </c>
    </row>
    <row r="991" spans="16:54" x14ac:dyDescent="0.35">
      <c r="P991" s="14">
        <f>'B. WasteTracking'!G1017</f>
        <v>0</v>
      </c>
      <c r="Q991" s="67">
        <f>IF(ISNUMBER('B. WasteTracking'!I1017), IF('B. WasteTracking'!$I$38=Calculations!$O$6,'B. WasteTracking'!I1017,'B. WasteTracking'!I1017*'B. WasteTracking'!$H1017/100),0)</f>
        <v>0</v>
      </c>
      <c r="R991" s="67">
        <f>IF(ISNUMBER('B. WasteTracking'!J1017), IF('B. WasteTracking'!$J$38=Calculations!$O$6,'B. WasteTracking'!J1017,'B. WasteTracking'!J1017*'B. WasteTracking'!$H1017/100),0)</f>
        <v>0</v>
      </c>
      <c r="S991" s="67">
        <f>IF(ISNUMBER('B. WasteTracking'!K1017), 'B. WasteTracking'!K1017*'B. WasteTracking'!$H1017/100,0)</f>
        <v>0</v>
      </c>
      <c r="T991" s="67">
        <f>IF(ISNUMBER('B. WasteTracking'!H1017), 'B. WasteTracking'!H1017,0)</f>
        <v>0</v>
      </c>
      <c r="W991" s="9"/>
      <c r="X991" s="9"/>
      <c r="AX991" s="4">
        <v>979</v>
      </c>
      <c r="AY991" s="4" t="e">
        <f>IF(#REF!="", "0",#REF! *#REF!/100)</f>
        <v>#REF!</v>
      </c>
      <c r="AZ991" s="4" t="e">
        <f>IF(#REF!="", "0",#REF! *#REF!/100)</f>
        <v>#REF!</v>
      </c>
      <c r="BA991" s="4" t="e">
        <f>IF(#REF!="", "0",#REF! *#REF!/100)</f>
        <v>#REF!</v>
      </c>
      <c r="BB991" s="4" t="e">
        <f>IF(#REF!="", "0",#REF! *#REF!/100)</f>
        <v>#REF!</v>
      </c>
    </row>
    <row r="992" spans="16:54" x14ac:dyDescent="0.35">
      <c r="P992" s="14">
        <f>'B. WasteTracking'!G1018</f>
        <v>0</v>
      </c>
      <c r="Q992" s="67">
        <f>IF(ISNUMBER('B. WasteTracking'!I1018), IF('B. WasteTracking'!$I$38=Calculations!$O$6,'B. WasteTracking'!I1018,'B. WasteTracking'!I1018*'B. WasteTracking'!$H1018/100),0)</f>
        <v>0</v>
      </c>
      <c r="R992" s="67">
        <f>IF(ISNUMBER('B. WasteTracking'!J1018), IF('B. WasteTracking'!$J$38=Calculations!$O$6,'B. WasteTracking'!J1018,'B. WasteTracking'!J1018*'B. WasteTracking'!$H1018/100),0)</f>
        <v>0</v>
      </c>
      <c r="S992" s="67">
        <f>IF(ISNUMBER('B. WasteTracking'!K1018), 'B. WasteTracking'!K1018*'B. WasteTracking'!$H1018/100,0)</f>
        <v>0</v>
      </c>
      <c r="T992" s="67">
        <f>IF(ISNUMBER('B. WasteTracking'!H1018), 'B. WasteTracking'!H1018,0)</f>
        <v>0</v>
      </c>
      <c r="W992" s="9"/>
      <c r="X992" s="9"/>
      <c r="AX992" s="4">
        <v>980</v>
      </c>
      <c r="AY992" s="4" t="e">
        <f>IF(#REF!="", "0",#REF! *#REF!/100)</f>
        <v>#REF!</v>
      </c>
      <c r="AZ992" s="4" t="e">
        <f>IF(#REF!="", "0",#REF! *#REF!/100)</f>
        <v>#REF!</v>
      </c>
      <c r="BA992" s="4" t="e">
        <f>IF(#REF!="", "0",#REF! *#REF!/100)</f>
        <v>#REF!</v>
      </c>
      <c r="BB992" s="4" t="e">
        <f>IF(#REF!="", "0",#REF! *#REF!/100)</f>
        <v>#REF!</v>
      </c>
    </row>
    <row r="993" spans="15:54" x14ac:dyDescent="0.35">
      <c r="P993" s="14">
        <f>'B. WasteTracking'!G1019</f>
        <v>0</v>
      </c>
      <c r="Q993" s="67">
        <f>IF(ISNUMBER('B. WasteTracking'!I1019), IF('B. WasteTracking'!$I$38=Calculations!$O$6,'B. WasteTracking'!I1019,'B. WasteTracking'!I1019*'B. WasteTracking'!$H1019/100),0)</f>
        <v>0</v>
      </c>
      <c r="R993" s="67">
        <f>IF(ISNUMBER('B. WasteTracking'!J1019), IF('B. WasteTracking'!$J$38=Calculations!$O$6,'B. WasteTracking'!J1019,'B. WasteTracking'!J1019*'B. WasteTracking'!$H1019/100),0)</f>
        <v>0</v>
      </c>
      <c r="S993" s="67">
        <f>IF(ISNUMBER('B. WasteTracking'!K1019), 'B. WasteTracking'!K1019*'B. WasteTracking'!$H1019/100,0)</f>
        <v>0</v>
      </c>
      <c r="T993" s="67">
        <f>IF(ISNUMBER('B. WasteTracking'!H1019), 'B. WasteTracking'!H1019,0)</f>
        <v>0</v>
      </c>
      <c r="W993" s="9"/>
      <c r="X993" s="9"/>
      <c r="AX993" s="4">
        <v>981</v>
      </c>
      <c r="AY993" s="4" t="e">
        <f>IF(#REF!="", "0",#REF! *#REF!/100)</f>
        <v>#REF!</v>
      </c>
      <c r="AZ993" s="4" t="e">
        <f>IF(#REF!="", "0",#REF! *#REF!/100)</f>
        <v>#REF!</v>
      </c>
      <c r="BA993" s="4" t="e">
        <f>IF(#REF!="", "0",#REF! *#REF!/100)</f>
        <v>#REF!</v>
      </c>
      <c r="BB993" s="4" t="e">
        <f>IF(#REF!="", "0",#REF! *#REF!/100)</f>
        <v>#REF!</v>
      </c>
    </row>
    <row r="994" spans="15:54" x14ac:dyDescent="0.35">
      <c r="P994" s="14">
        <f>'B. WasteTracking'!G1020</f>
        <v>0</v>
      </c>
      <c r="Q994" s="67">
        <f>IF(ISNUMBER('B. WasteTracking'!I1020), IF('B. WasteTracking'!$I$38=Calculations!$O$6,'B. WasteTracking'!I1020,'B. WasteTracking'!I1020*'B. WasteTracking'!$H1020/100),0)</f>
        <v>0</v>
      </c>
      <c r="R994" s="67">
        <f>IF(ISNUMBER('B. WasteTracking'!J1020), IF('B. WasteTracking'!$J$38=Calculations!$O$6,'B. WasteTracking'!J1020,'B. WasteTracking'!J1020*'B. WasteTracking'!$H1020/100),0)</f>
        <v>0</v>
      </c>
      <c r="S994" s="67">
        <f>IF(ISNUMBER('B. WasteTracking'!K1020), 'B. WasteTracking'!K1020*'B. WasteTracking'!$H1020/100,0)</f>
        <v>0</v>
      </c>
      <c r="T994" s="67">
        <f>IF(ISNUMBER('B. WasteTracking'!H1020), 'B. WasteTracking'!H1020,0)</f>
        <v>0</v>
      </c>
      <c r="W994" s="9"/>
      <c r="X994" s="9"/>
      <c r="AX994" s="4">
        <v>982</v>
      </c>
      <c r="AY994" s="4" t="e">
        <f>IF(#REF!="", "0",#REF! *#REF!/100)</f>
        <v>#REF!</v>
      </c>
      <c r="AZ994" s="4" t="e">
        <f>IF(#REF!="", "0",#REF! *#REF!/100)</f>
        <v>#REF!</v>
      </c>
      <c r="BA994" s="4" t="e">
        <f>IF(#REF!="", "0",#REF! *#REF!/100)</f>
        <v>#REF!</v>
      </c>
      <c r="BB994" s="4" t="e">
        <f>IF(#REF!="", "0",#REF! *#REF!/100)</f>
        <v>#REF!</v>
      </c>
    </row>
    <row r="995" spans="15:54" x14ac:dyDescent="0.35">
      <c r="P995" s="14">
        <f>'B. WasteTracking'!G1021</f>
        <v>0</v>
      </c>
      <c r="Q995" s="67">
        <f>IF(ISNUMBER('B. WasteTracking'!I1021), IF('B. WasteTracking'!$I$38=Calculations!$O$6,'B. WasteTracking'!I1021,'B. WasteTracking'!I1021*'B. WasteTracking'!$H1021/100),0)</f>
        <v>0</v>
      </c>
      <c r="R995" s="67">
        <f>IF(ISNUMBER('B. WasteTracking'!J1021), IF('B. WasteTracking'!$J$38=Calculations!$O$6,'B. WasteTracking'!J1021,'B. WasteTracking'!J1021*'B. WasteTracking'!$H1021/100),0)</f>
        <v>0</v>
      </c>
      <c r="S995" s="67">
        <f>IF(ISNUMBER('B. WasteTracking'!K1021), 'B. WasteTracking'!K1021*'B. WasteTracking'!$H1021/100,0)</f>
        <v>0</v>
      </c>
      <c r="T995" s="67">
        <f>IF(ISNUMBER('B. WasteTracking'!H1021), 'B. WasteTracking'!H1021,0)</f>
        <v>0</v>
      </c>
      <c r="W995" s="9"/>
      <c r="X995" s="9"/>
      <c r="AX995" s="4">
        <v>983</v>
      </c>
      <c r="AY995" s="4" t="e">
        <f>IF(#REF!="", "0",#REF! *#REF!/100)</f>
        <v>#REF!</v>
      </c>
      <c r="AZ995" s="4" t="e">
        <f>IF(#REF!="", "0",#REF! *#REF!/100)</f>
        <v>#REF!</v>
      </c>
      <c r="BA995" s="4" t="e">
        <f>IF(#REF!="", "0",#REF! *#REF!/100)</f>
        <v>#REF!</v>
      </c>
      <c r="BB995" s="4" t="e">
        <f>IF(#REF!="", "0",#REF! *#REF!/100)</f>
        <v>#REF!</v>
      </c>
    </row>
    <row r="996" spans="15:54" x14ac:dyDescent="0.35">
      <c r="P996" s="14">
        <f>'B. WasteTracking'!G1022</f>
        <v>0</v>
      </c>
      <c r="Q996" s="67">
        <f>IF(ISNUMBER('B. WasteTracking'!I1022), IF('B. WasteTracking'!$I$38=Calculations!$O$6,'B. WasteTracking'!I1022,'B. WasteTracking'!I1022*'B. WasteTracking'!$H1022/100),0)</f>
        <v>0</v>
      </c>
      <c r="R996" s="67">
        <f>IF(ISNUMBER('B. WasteTracking'!J1022), IF('B. WasteTracking'!$J$38=Calculations!$O$6,'B. WasteTracking'!J1022,'B. WasteTracking'!J1022*'B. WasteTracking'!$H1022/100),0)</f>
        <v>0</v>
      </c>
      <c r="S996" s="67">
        <f>IF(ISNUMBER('B. WasteTracking'!K1022), 'B. WasteTracking'!K1022*'B. WasteTracking'!$H1022/100,0)</f>
        <v>0</v>
      </c>
      <c r="T996" s="67">
        <f>IF(ISNUMBER('B. WasteTracking'!H1022), 'B. WasteTracking'!H1022,0)</f>
        <v>0</v>
      </c>
      <c r="W996" s="9"/>
      <c r="X996" s="9"/>
      <c r="AX996" s="4">
        <v>984</v>
      </c>
      <c r="AY996" s="4" t="e">
        <f>IF(#REF!="", "0",#REF! *#REF!/100)</f>
        <v>#REF!</v>
      </c>
      <c r="AZ996" s="4" t="e">
        <f>IF(#REF!="", "0",#REF! *#REF!/100)</f>
        <v>#REF!</v>
      </c>
      <c r="BA996" s="4" t="e">
        <f>IF(#REF!="", "0",#REF! *#REF!/100)</f>
        <v>#REF!</v>
      </c>
      <c r="BB996" s="4" t="e">
        <f>IF(#REF!="", "0",#REF! *#REF!/100)</f>
        <v>#REF!</v>
      </c>
    </row>
    <row r="997" spans="15:54" x14ac:dyDescent="0.35">
      <c r="P997" s="14">
        <f>'B. WasteTracking'!G1023</f>
        <v>0</v>
      </c>
      <c r="Q997" s="67">
        <f>IF(ISNUMBER('B. WasteTracking'!I1023), IF('B. WasteTracking'!$I$38=Calculations!$O$6,'B. WasteTracking'!I1023,'B. WasteTracking'!I1023*'B. WasteTracking'!$H1023/100),0)</f>
        <v>0</v>
      </c>
      <c r="R997" s="67">
        <f>IF(ISNUMBER('B. WasteTracking'!J1023), IF('B. WasteTracking'!$J$38=Calculations!$O$6,'B. WasteTracking'!J1023,'B. WasteTracking'!J1023*'B. WasteTracking'!$H1023/100),0)</f>
        <v>0</v>
      </c>
      <c r="S997" s="67">
        <f>IF(ISNUMBER('B. WasteTracking'!K1023), 'B. WasteTracking'!K1023*'B. WasteTracking'!$H1023/100,0)</f>
        <v>0</v>
      </c>
      <c r="T997" s="67">
        <f>IF(ISNUMBER('B. WasteTracking'!H1023), 'B. WasteTracking'!H1023,0)</f>
        <v>0</v>
      </c>
      <c r="W997" s="9"/>
      <c r="X997" s="9"/>
      <c r="AX997" s="4">
        <v>985</v>
      </c>
      <c r="AY997" s="4" t="e">
        <f>IF(#REF!="", "0",#REF! *#REF!/100)</f>
        <v>#REF!</v>
      </c>
      <c r="AZ997" s="4" t="e">
        <f>IF(#REF!="", "0",#REF! *#REF!/100)</f>
        <v>#REF!</v>
      </c>
      <c r="BA997" s="4" t="e">
        <f>IF(#REF!="", "0",#REF! *#REF!/100)</f>
        <v>#REF!</v>
      </c>
      <c r="BB997" s="4" t="e">
        <f>IF(#REF!="", "0",#REF! *#REF!/100)</f>
        <v>#REF!</v>
      </c>
    </row>
    <row r="998" spans="15:54" x14ac:dyDescent="0.35">
      <c r="P998" s="14">
        <f>'B. WasteTracking'!G1024</f>
        <v>0</v>
      </c>
      <c r="Q998" s="67">
        <f>IF(ISNUMBER('B. WasteTracking'!I1024), IF('B. WasteTracking'!$I$38=Calculations!$O$6,'B. WasteTracking'!I1024,'B. WasteTracking'!I1024*'B. WasteTracking'!$H1024/100),0)</f>
        <v>0</v>
      </c>
      <c r="R998" s="67">
        <f>IF(ISNUMBER('B. WasteTracking'!J1024), IF('B. WasteTracking'!$J$38=Calculations!$O$6,'B. WasteTracking'!J1024,'B. WasteTracking'!J1024*'B. WasteTracking'!$H1024/100),0)</f>
        <v>0</v>
      </c>
      <c r="S998" s="67">
        <f>IF(ISNUMBER('B. WasteTracking'!K1024), 'B. WasteTracking'!K1024*'B. WasteTracking'!$H1024/100,0)</f>
        <v>0</v>
      </c>
      <c r="T998" s="67">
        <f>IF(ISNUMBER('B. WasteTracking'!H1024), 'B. WasteTracking'!H1024,0)</f>
        <v>0</v>
      </c>
      <c r="W998" s="9"/>
      <c r="X998" s="9"/>
      <c r="AX998" s="4">
        <v>986</v>
      </c>
      <c r="AY998" s="4" t="e">
        <f>IF(#REF!="", "0",#REF! *#REF!/100)</f>
        <v>#REF!</v>
      </c>
      <c r="AZ998" s="4" t="e">
        <f>IF(#REF!="", "0",#REF! *#REF!/100)</f>
        <v>#REF!</v>
      </c>
      <c r="BA998" s="4" t="e">
        <f>IF(#REF!="", "0",#REF! *#REF!/100)</f>
        <v>#REF!</v>
      </c>
      <c r="BB998" s="4" t="e">
        <f>IF(#REF!="", "0",#REF! *#REF!/100)</f>
        <v>#REF!</v>
      </c>
    </row>
    <row r="999" spans="15:54" x14ac:dyDescent="0.35">
      <c r="O999" s="4"/>
      <c r="P999" s="14">
        <f>'B. WasteTracking'!G1025</f>
        <v>0</v>
      </c>
      <c r="Q999" s="67">
        <f>IF(ISNUMBER('B. WasteTracking'!I1025), IF('B. WasteTracking'!$I$38=Calculations!$O$6,'B. WasteTracking'!I1025,'B. WasteTracking'!I1025*'B. WasteTracking'!$H1025/100),0)</f>
        <v>0</v>
      </c>
      <c r="R999" s="67">
        <f>IF(ISNUMBER('B. WasteTracking'!J1025), IF('B. WasteTracking'!$J$38=Calculations!$O$6,'B. WasteTracking'!J1025,'B. WasteTracking'!J1025*'B. WasteTracking'!$H1025/100),0)</f>
        <v>0</v>
      </c>
      <c r="S999" s="67">
        <f>IF(ISNUMBER('B. WasteTracking'!K1025), 'B. WasteTracking'!K1025*'B. WasteTracking'!$H1025/100,0)</f>
        <v>0</v>
      </c>
      <c r="T999" s="67">
        <f>IF(ISNUMBER('B. WasteTracking'!H1025), 'B. WasteTracking'!H1025,0)</f>
        <v>0</v>
      </c>
      <c r="W999" s="9"/>
      <c r="X999" s="9"/>
      <c r="AX999" s="4">
        <v>987</v>
      </c>
      <c r="AY999" s="4" t="e">
        <f>IF(#REF!="", "0",#REF! *#REF!/100)</f>
        <v>#REF!</v>
      </c>
      <c r="AZ999" s="4" t="e">
        <f>IF(#REF!="", "0",#REF! *#REF!/100)</f>
        <v>#REF!</v>
      </c>
      <c r="BA999" s="4" t="e">
        <f>IF(#REF!="", "0",#REF! *#REF!/100)</f>
        <v>#REF!</v>
      </c>
      <c r="BB999" s="4" t="e">
        <f>IF(#REF!="", "0",#REF! *#REF!/100)</f>
        <v>#REF!</v>
      </c>
    </row>
    <row r="1000" spans="15:54" x14ac:dyDescent="0.35">
      <c r="O1000" s="4"/>
      <c r="P1000" s="14">
        <f>'B. WasteTracking'!G1026</f>
        <v>0</v>
      </c>
      <c r="Q1000" s="67">
        <f>IF(ISNUMBER('B. WasteTracking'!I1026), IF('B. WasteTracking'!$I$38=Calculations!$O$6,'B. WasteTracking'!I1026,'B. WasteTracking'!I1026*'B. WasteTracking'!$H1026/100),0)</f>
        <v>0</v>
      </c>
      <c r="R1000" s="67">
        <f>IF(ISNUMBER('B. WasteTracking'!J1026), IF('B. WasteTracking'!$J$38=Calculations!$O$6,'B. WasteTracking'!J1026,'B. WasteTracking'!J1026*'B. WasteTracking'!$H1026/100),0)</f>
        <v>0</v>
      </c>
      <c r="S1000" s="67">
        <f>IF(ISNUMBER('B. WasteTracking'!K1026), 'B. WasteTracking'!K1026*'B. WasteTracking'!$H1026/100,0)</f>
        <v>0</v>
      </c>
      <c r="T1000" s="67">
        <f>IF(ISNUMBER('B. WasteTracking'!H1026), 'B. WasteTracking'!H1026,0)</f>
        <v>0</v>
      </c>
      <c r="W1000" s="9"/>
      <c r="X1000" s="9"/>
      <c r="AX1000" s="4">
        <v>988</v>
      </c>
      <c r="AY1000" s="4" t="e">
        <f>IF(#REF!="", "0",#REF! *#REF!/100)</f>
        <v>#REF!</v>
      </c>
      <c r="AZ1000" s="4" t="e">
        <f>IF(#REF!="", "0",#REF! *#REF!/100)</f>
        <v>#REF!</v>
      </c>
      <c r="BA1000" s="4" t="e">
        <f>IF(#REF!="", "0",#REF! *#REF!/100)</f>
        <v>#REF!</v>
      </c>
      <c r="BB1000" s="4" t="e">
        <f>IF(#REF!="", "0",#REF! *#REF!/100)</f>
        <v>#REF!</v>
      </c>
    </row>
    <row r="1001" spans="15:54" x14ac:dyDescent="0.35">
      <c r="O1001" s="4"/>
      <c r="P1001" s="14">
        <f>'B. WasteTracking'!G1027</f>
        <v>0</v>
      </c>
      <c r="Q1001" s="67">
        <f>IF(ISNUMBER('B. WasteTracking'!I1027), IF('B. WasteTracking'!$I$38=Calculations!$O$6,'B. WasteTracking'!I1027,'B. WasteTracking'!I1027*'B. WasteTracking'!$H1027/100),0)</f>
        <v>0</v>
      </c>
      <c r="R1001" s="67">
        <f>IF(ISNUMBER('B. WasteTracking'!J1027), IF('B. WasteTracking'!$J$38=Calculations!$O$6,'B. WasteTracking'!J1027,'B. WasteTracking'!J1027*'B. WasteTracking'!$H1027/100),0)</f>
        <v>0</v>
      </c>
      <c r="S1001" s="67">
        <f>IF(ISNUMBER('B. WasteTracking'!K1027), 'B. WasteTracking'!K1027*'B. WasteTracking'!$H1027/100,0)</f>
        <v>0</v>
      </c>
      <c r="T1001" s="67">
        <f>IF(ISNUMBER('B. WasteTracking'!H1027), 'B. WasteTracking'!H1027,0)</f>
        <v>0</v>
      </c>
      <c r="W1001" s="9"/>
      <c r="X1001" s="9"/>
      <c r="AX1001" s="4">
        <v>989</v>
      </c>
      <c r="AY1001" s="4" t="e">
        <f>IF(#REF!="", "0",#REF! *#REF!/100)</f>
        <v>#REF!</v>
      </c>
      <c r="AZ1001" s="4" t="e">
        <f>IF(#REF!="", "0",#REF! *#REF!/100)</f>
        <v>#REF!</v>
      </c>
      <c r="BA1001" s="4" t="e">
        <f>IF(#REF!="", "0",#REF! *#REF!/100)</f>
        <v>#REF!</v>
      </c>
      <c r="BB1001" s="4" t="e">
        <f>IF(#REF!="", "0",#REF! *#REF!/100)</f>
        <v>#REF!</v>
      </c>
    </row>
    <row r="1002" spans="15:54" x14ac:dyDescent="0.35">
      <c r="O1002" s="4"/>
      <c r="P1002" s="14">
        <f>'B. WasteTracking'!G1028</f>
        <v>0</v>
      </c>
      <c r="Q1002" s="67">
        <f>IF(ISNUMBER('B. WasteTracking'!I1028), IF('B. WasteTracking'!$I$38=Calculations!$O$6,'B. WasteTracking'!I1028,'B. WasteTracking'!I1028*'B. WasteTracking'!$H1028/100),0)</f>
        <v>0</v>
      </c>
      <c r="R1002" s="67">
        <f>IF(ISNUMBER('B. WasteTracking'!J1028), IF('B. WasteTracking'!$J$38=Calculations!$O$6,'B. WasteTracking'!J1028,'B. WasteTracking'!J1028*'B. WasteTracking'!$H1028/100),0)</f>
        <v>0</v>
      </c>
      <c r="S1002" s="67">
        <f>IF(ISNUMBER('B. WasteTracking'!K1028), 'B. WasteTracking'!K1028*'B. WasteTracking'!$H1028/100,0)</f>
        <v>0</v>
      </c>
      <c r="T1002" s="67">
        <f>IF(ISNUMBER('B. WasteTracking'!H1028), 'B. WasteTracking'!H1028,0)</f>
        <v>0</v>
      </c>
      <c r="W1002" s="9"/>
      <c r="X1002" s="9"/>
      <c r="AX1002" s="4">
        <v>990</v>
      </c>
      <c r="AY1002" s="4" t="e">
        <f>IF(#REF!="", "0",#REF! *#REF!/100)</f>
        <v>#REF!</v>
      </c>
      <c r="AZ1002" s="4" t="e">
        <f>IF(#REF!="", "0",#REF! *#REF!/100)</f>
        <v>#REF!</v>
      </c>
      <c r="BA1002" s="4" t="e">
        <f>IF(#REF!="", "0",#REF! *#REF!/100)</f>
        <v>#REF!</v>
      </c>
      <c r="BB1002" s="4" t="e">
        <f>IF(#REF!="", "0",#REF! *#REF!/100)</f>
        <v>#REF!</v>
      </c>
    </row>
    <row r="1003" spans="15:54" x14ac:dyDescent="0.35">
      <c r="P1003" s="14">
        <f>'B. WasteTracking'!G1029</f>
        <v>0</v>
      </c>
      <c r="Q1003" s="67">
        <f>IF(ISNUMBER('B. WasteTracking'!I1029), IF('B. WasteTracking'!$I$38=Calculations!$O$6,'B. WasteTracking'!I1029,'B. WasteTracking'!I1029*'B. WasteTracking'!$H1029/100),0)</f>
        <v>0</v>
      </c>
      <c r="R1003" s="67">
        <f>IF(ISNUMBER('B. WasteTracking'!J1029), IF('B. WasteTracking'!$J$38=Calculations!$O$6,'B. WasteTracking'!J1029,'B. WasteTracking'!J1029*'B. WasteTracking'!$H1029/100),0)</f>
        <v>0</v>
      </c>
      <c r="S1003" s="67">
        <f>IF(ISNUMBER('B. WasteTracking'!K1029), 'B. WasteTracking'!K1029*'B. WasteTracking'!$H1029/100,0)</f>
        <v>0</v>
      </c>
      <c r="T1003" s="67">
        <f>IF(ISNUMBER('B. WasteTracking'!H1029), 'B. WasteTracking'!H1029,0)</f>
        <v>0</v>
      </c>
      <c r="W1003" s="9"/>
      <c r="X1003" s="9"/>
      <c r="AX1003" s="4">
        <v>991</v>
      </c>
      <c r="AY1003" s="4" t="e">
        <f>IF(#REF!="", "0",#REF! *#REF!/100)</f>
        <v>#REF!</v>
      </c>
      <c r="AZ1003" s="4" t="e">
        <f>IF(#REF!="", "0",#REF! *#REF!/100)</f>
        <v>#REF!</v>
      </c>
      <c r="BA1003" s="4" t="e">
        <f>IF(#REF!="", "0",#REF! *#REF!/100)</f>
        <v>#REF!</v>
      </c>
      <c r="BB1003" s="4" t="e">
        <f>IF(#REF!="", "0",#REF! *#REF!/100)</f>
        <v>#REF!</v>
      </c>
    </row>
    <row r="1004" spans="15:54" x14ac:dyDescent="0.35">
      <c r="P1004" s="14">
        <f>'B. WasteTracking'!G1030</f>
        <v>0</v>
      </c>
      <c r="Q1004" s="67">
        <f>IF(ISNUMBER('B. WasteTracking'!I1030), IF('B. WasteTracking'!$I$38=Calculations!$O$6,'B. WasteTracking'!I1030,'B. WasteTracking'!I1030*'B. WasteTracking'!$H1030/100),0)</f>
        <v>0</v>
      </c>
      <c r="R1004" s="67">
        <f>IF(ISNUMBER('B. WasteTracking'!J1030), IF('B. WasteTracking'!$J$38=Calculations!$O$6,'B. WasteTracking'!J1030,'B. WasteTracking'!J1030*'B. WasteTracking'!$H1030/100),0)</f>
        <v>0</v>
      </c>
      <c r="S1004" s="67">
        <f>IF(ISNUMBER('B. WasteTracking'!K1030), 'B. WasteTracking'!K1030*'B. WasteTracking'!$H1030/100,0)</f>
        <v>0</v>
      </c>
      <c r="T1004" s="67">
        <f>IF(ISNUMBER('B. WasteTracking'!H1030), 'B. WasteTracking'!H1030,0)</f>
        <v>0</v>
      </c>
      <c r="W1004" s="9"/>
      <c r="X1004" s="9"/>
      <c r="AX1004" s="4">
        <v>992</v>
      </c>
      <c r="AY1004" s="4" t="e">
        <f>IF(#REF!="", "0",#REF! *#REF!/100)</f>
        <v>#REF!</v>
      </c>
      <c r="AZ1004" s="4" t="e">
        <f>IF(#REF!="", "0",#REF! *#REF!/100)</f>
        <v>#REF!</v>
      </c>
      <c r="BA1004" s="4" t="e">
        <f>IF(#REF!="", "0",#REF! *#REF!/100)</f>
        <v>#REF!</v>
      </c>
      <c r="BB1004" s="4" t="e">
        <f>IF(#REF!="", "0",#REF! *#REF!/100)</f>
        <v>#REF!</v>
      </c>
    </row>
    <row r="1005" spans="15:54" x14ac:dyDescent="0.35">
      <c r="P1005" s="14">
        <f>'B. WasteTracking'!G1031</f>
        <v>0</v>
      </c>
      <c r="Q1005" s="67">
        <f>IF(ISNUMBER('B. WasteTracking'!I1031), IF('B. WasteTracking'!$I$38=Calculations!$O$6,'B. WasteTracking'!I1031,'B. WasteTracking'!I1031*'B. WasteTracking'!$H1031/100),0)</f>
        <v>0</v>
      </c>
      <c r="R1005" s="67">
        <f>IF(ISNUMBER('B. WasteTracking'!J1031), IF('B. WasteTracking'!$J$38=Calculations!$O$6,'B. WasteTracking'!J1031,'B. WasteTracking'!J1031*'B. WasteTracking'!$H1031/100),0)</f>
        <v>0</v>
      </c>
      <c r="S1005" s="67">
        <f>IF(ISNUMBER('B. WasteTracking'!K1031), 'B. WasteTracking'!K1031*'B. WasteTracking'!$H1031/100,0)</f>
        <v>0</v>
      </c>
      <c r="T1005" s="67">
        <f>IF(ISNUMBER('B. WasteTracking'!H1031), 'B. WasteTracking'!H1031,0)</f>
        <v>0</v>
      </c>
      <c r="W1005" s="9"/>
      <c r="X1005" s="9"/>
      <c r="AX1005" s="4">
        <v>993</v>
      </c>
      <c r="AY1005" s="4" t="e">
        <f>IF(#REF!="", "0",#REF! *#REF!/100)</f>
        <v>#REF!</v>
      </c>
      <c r="AZ1005" s="4" t="e">
        <f>IF(#REF!="", "0",#REF! *#REF!/100)</f>
        <v>#REF!</v>
      </c>
      <c r="BA1005" s="4" t="e">
        <f>IF(#REF!="", "0",#REF! *#REF!/100)</f>
        <v>#REF!</v>
      </c>
      <c r="BB1005" s="4" t="e">
        <f>IF(#REF!="", "0",#REF! *#REF!/100)</f>
        <v>#REF!</v>
      </c>
    </row>
    <row r="1006" spans="15:54" x14ac:dyDescent="0.35">
      <c r="P1006" s="14">
        <f>'B. WasteTracking'!G1032</f>
        <v>0</v>
      </c>
      <c r="Q1006" s="67">
        <f>IF(ISNUMBER('B. WasteTracking'!I1032), IF('B. WasteTracking'!$I$38=Calculations!$O$6,'B. WasteTracking'!I1032,'B. WasteTracking'!I1032*'B. WasteTracking'!$H1032/100),0)</f>
        <v>0</v>
      </c>
      <c r="R1006" s="67">
        <f>IF(ISNUMBER('B. WasteTracking'!J1032), IF('B. WasteTracking'!$J$38=Calculations!$O$6,'B. WasteTracking'!J1032,'B. WasteTracking'!J1032*'B. WasteTracking'!$H1032/100),0)</f>
        <v>0</v>
      </c>
      <c r="S1006" s="67">
        <f>IF(ISNUMBER('B. WasteTracking'!K1032), 'B. WasteTracking'!K1032*'B. WasteTracking'!$H1032/100,0)</f>
        <v>0</v>
      </c>
      <c r="T1006" s="67">
        <f>IF(ISNUMBER('B. WasteTracking'!H1032), 'B. WasteTracking'!H1032,0)</f>
        <v>0</v>
      </c>
      <c r="W1006" s="9"/>
      <c r="X1006" s="9"/>
      <c r="AX1006" s="4">
        <v>994</v>
      </c>
      <c r="AY1006" s="4" t="e">
        <f>IF(#REF!="", "0",#REF! *#REF!/100)</f>
        <v>#REF!</v>
      </c>
      <c r="AZ1006" s="4" t="e">
        <f>IF(#REF!="", "0",#REF! *#REF!/100)</f>
        <v>#REF!</v>
      </c>
      <c r="BA1006" s="4" t="e">
        <f>IF(#REF!="", "0",#REF! *#REF!/100)</f>
        <v>#REF!</v>
      </c>
      <c r="BB1006" s="4" t="e">
        <f>IF(#REF!="", "0",#REF! *#REF!/100)</f>
        <v>#REF!</v>
      </c>
    </row>
    <row r="1007" spans="15:54" x14ac:dyDescent="0.35">
      <c r="P1007" s="14">
        <f>'B. WasteTracking'!G1033</f>
        <v>0</v>
      </c>
      <c r="Q1007" s="67">
        <f>IF(ISNUMBER('B. WasteTracking'!I1033), IF('B. WasteTracking'!$I$38=Calculations!$O$6,'B. WasteTracking'!I1033,'B. WasteTracking'!I1033*'B. WasteTracking'!$H1033/100),0)</f>
        <v>0</v>
      </c>
      <c r="R1007" s="67">
        <f>IF(ISNUMBER('B. WasteTracking'!J1033), IF('B. WasteTracking'!$J$38=Calculations!$O$6,'B. WasteTracking'!J1033,'B. WasteTracking'!J1033*'B. WasteTracking'!$H1033/100),0)</f>
        <v>0</v>
      </c>
      <c r="S1007" s="67">
        <f>IF(ISNUMBER('B. WasteTracking'!K1033), 'B. WasteTracking'!K1033*'B. WasteTracking'!$H1033/100,0)</f>
        <v>0</v>
      </c>
      <c r="T1007" s="67">
        <f>IF(ISNUMBER('B. WasteTracking'!H1033), 'B. WasteTracking'!H1033,0)</f>
        <v>0</v>
      </c>
      <c r="W1007" s="9"/>
      <c r="X1007" s="9"/>
      <c r="AX1007" s="4">
        <v>995</v>
      </c>
      <c r="AY1007" s="4" t="e">
        <f>IF(#REF!="", "0",#REF! *#REF!/100)</f>
        <v>#REF!</v>
      </c>
      <c r="AZ1007" s="4" t="e">
        <f>IF(#REF!="", "0",#REF! *#REF!/100)</f>
        <v>#REF!</v>
      </c>
      <c r="BA1007" s="4" t="e">
        <f>IF(#REF!="", "0",#REF! *#REF!/100)</f>
        <v>#REF!</v>
      </c>
      <c r="BB1007" s="4" t="e">
        <f>IF(#REF!="", "0",#REF! *#REF!/100)</f>
        <v>#REF!</v>
      </c>
    </row>
    <row r="1008" spans="15:54" x14ac:dyDescent="0.35">
      <c r="P1008" s="14">
        <f>'B. WasteTracking'!G1034</f>
        <v>0</v>
      </c>
      <c r="Q1008" s="67">
        <f>IF(ISNUMBER('B. WasteTracking'!I1034), IF('B. WasteTracking'!$I$38=Calculations!$O$6,'B. WasteTracking'!I1034,'B. WasteTracking'!I1034*'B. WasteTracking'!$H1034/100),0)</f>
        <v>0</v>
      </c>
      <c r="R1008" s="67">
        <f>IF(ISNUMBER('B. WasteTracking'!J1034), IF('B. WasteTracking'!$J$38=Calculations!$O$6,'B. WasteTracking'!J1034,'B. WasteTracking'!J1034*'B. WasteTracking'!$H1034/100),0)</f>
        <v>0</v>
      </c>
      <c r="S1008" s="67">
        <f>IF(ISNUMBER('B. WasteTracking'!K1034), 'B. WasteTracking'!K1034*'B. WasteTracking'!$H1034/100,0)</f>
        <v>0</v>
      </c>
      <c r="T1008" s="67">
        <f>IF(ISNUMBER('B. WasteTracking'!H1034), 'B. WasteTracking'!H1034,0)</f>
        <v>0</v>
      </c>
      <c r="W1008" s="9"/>
      <c r="X1008" s="9"/>
      <c r="AX1008" s="4">
        <v>996</v>
      </c>
      <c r="AY1008" s="4" t="e">
        <f>IF(#REF!="", "0",#REF! *#REF!/100)</f>
        <v>#REF!</v>
      </c>
      <c r="AZ1008" s="4" t="e">
        <f>IF(#REF!="", "0",#REF! *#REF!/100)</f>
        <v>#REF!</v>
      </c>
      <c r="BA1008" s="4" t="e">
        <f>IF(#REF!="", "0",#REF! *#REF!/100)</f>
        <v>#REF!</v>
      </c>
      <c r="BB1008" s="4" t="e">
        <f>IF(#REF!="", "0",#REF! *#REF!/100)</f>
        <v>#REF!</v>
      </c>
    </row>
    <row r="1009" spans="16:54" x14ac:dyDescent="0.35">
      <c r="P1009" s="14">
        <f>'B. WasteTracking'!G1035</f>
        <v>0</v>
      </c>
      <c r="Q1009" s="67">
        <f>IF(ISNUMBER('B. WasteTracking'!I1035), IF('B. WasteTracking'!$I$38=Calculations!$O$6,'B. WasteTracking'!I1035,'B. WasteTracking'!I1035*'B. WasteTracking'!$H1035/100),0)</f>
        <v>0</v>
      </c>
      <c r="R1009" s="67">
        <f>IF(ISNUMBER('B. WasteTracking'!J1035), IF('B. WasteTracking'!$J$38=Calculations!$O$6,'B. WasteTracking'!J1035,'B. WasteTracking'!J1035*'B. WasteTracking'!$H1035/100),0)</f>
        <v>0</v>
      </c>
      <c r="S1009" s="67">
        <f>IF(ISNUMBER('B. WasteTracking'!K1035), 'B. WasteTracking'!K1035*'B. WasteTracking'!$H1035/100,0)</f>
        <v>0</v>
      </c>
      <c r="T1009" s="67">
        <f>IF(ISNUMBER('B. WasteTracking'!H1035), 'B. WasteTracking'!H1035,0)</f>
        <v>0</v>
      </c>
      <c r="W1009" s="9"/>
      <c r="X1009" s="9"/>
      <c r="AX1009" s="4">
        <v>997</v>
      </c>
      <c r="AY1009" s="4" t="e">
        <f>IF(#REF!="", "0",#REF! *#REF!/100)</f>
        <v>#REF!</v>
      </c>
      <c r="AZ1009" s="4" t="e">
        <f>IF(#REF!="", "0",#REF! *#REF!/100)</f>
        <v>#REF!</v>
      </c>
      <c r="BA1009" s="4" t="e">
        <f>IF(#REF!="", "0",#REF! *#REF!/100)</f>
        <v>#REF!</v>
      </c>
      <c r="BB1009" s="4" t="e">
        <f>IF(#REF!="", "0",#REF! *#REF!/100)</f>
        <v>#REF!</v>
      </c>
    </row>
    <row r="1010" spans="16:54" x14ac:dyDescent="0.35">
      <c r="P1010" s="14">
        <f>'B. WasteTracking'!G1036</f>
        <v>0</v>
      </c>
      <c r="Q1010" s="67">
        <f>IF(ISNUMBER('B. WasteTracking'!I1036), IF('B. WasteTracking'!$I$38=Calculations!$O$6,'B. WasteTracking'!I1036,'B. WasteTracking'!I1036*'B. WasteTracking'!$H1036/100),0)</f>
        <v>0</v>
      </c>
      <c r="R1010" s="67">
        <f>IF(ISNUMBER('B. WasteTracking'!J1036), IF('B. WasteTracking'!$J$38=Calculations!$O$6,'B. WasteTracking'!J1036,'B. WasteTracking'!J1036*'B. WasteTracking'!$H1036/100),0)</f>
        <v>0</v>
      </c>
      <c r="S1010" s="67">
        <f>IF(ISNUMBER('B. WasteTracking'!K1036), 'B. WasteTracking'!K1036*'B. WasteTracking'!$H1036/100,0)</f>
        <v>0</v>
      </c>
      <c r="T1010" s="67">
        <f>IF(ISNUMBER('B. WasteTracking'!H1036), 'B. WasteTracking'!H1036,0)</f>
        <v>0</v>
      </c>
      <c r="W1010" s="9"/>
      <c r="X1010" s="9"/>
      <c r="AX1010" s="4">
        <v>998</v>
      </c>
      <c r="AY1010" s="4" t="e">
        <f>IF(#REF!="", "0",#REF! *#REF!/100)</f>
        <v>#REF!</v>
      </c>
      <c r="AZ1010" s="4" t="e">
        <f>IF(#REF!="", "0",#REF! *#REF!/100)</f>
        <v>#REF!</v>
      </c>
      <c r="BA1010" s="4" t="e">
        <f>IF(#REF!="", "0",#REF! *#REF!/100)</f>
        <v>#REF!</v>
      </c>
      <c r="BB1010" s="4" t="e">
        <f>IF(#REF!="", "0",#REF! *#REF!/100)</f>
        <v>#REF!</v>
      </c>
    </row>
    <row r="1011" spans="16:54" x14ac:dyDescent="0.35">
      <c r="P1011" s="14">
        <f>'B. WasteTracking'!G1037</f>
        <v>0</v>
      </c>
      <c r="Q1011" s="67">
        <f>IF(ISNUMBER('B. WasteTracking'!I1037), IF('B. WasteTracking'!$I$38=Calculations!$O$6,'B. WasteTracking'!I1037,'B. WasteTracking'!I1037*'B. WasteTracking'!$H1037/100),0)</f>
        <v>0</v>
      </c>
      <c r="R1011" s="67">
        <f>IF(ISNUMBER('B. WasteTracking'!J1037), IF('B. WasteTracking'!$J$38=Calculations!$O$6,'B. WasteTracking'!J1037,'B. WasteTracking'!J1037*'B. WasteTracking'!$H1037/100),0)</f>
        <v>0</v>
      </c>
      <c r="S1011" s="67">
        <f>IF(ISNUMBER('B. WasteTracking'!K1037), 'B. WasteTracking'!K1037*'B. WasteTracking'!$H1037/100,0)</f>
        <v>0</v>
      </c>
      <c r="T1011" s="67">
        <f>IF(ISNUMBER('B. WasteTracking'!H1037), 'B. WasteTracking'!H1037,0)</f>
        <v>0</v>
      </c>
      <c r="W1011" s="9"/>
      <c r="X1011" s="9"/>
      <c r="AX1011" s="4">
        <v>999</v>
      </c>
      <c r="AY1011" s="4" t="e">
        <f>IF(#REF!="", "0",#REF! *#REF!/100)</f>
        <v>#REF!</v>
      </c>
      <c r="AZ1011" s="4" t="e">
        <f>IF(#REF!="", "0",#REF! *#REF!/100)</f>
        <v>#REF!</v>
      </c>
      <c r="BA1011" s="4" t="e">
        <f>IF(#REF!="", "0",#REF! *#REF!/100)</f>
        <v>#REF!</v>
      </c>
      <c r="BB1011" s="4" t="e">
        <f>IF(#REF!="", "0",#REF! *#REF!/100)</f>
        <v>#REF!</v>
      </c>
    </row>
    <row r="1012" spans="16:54" x14ac:dyDescent="0.35">
      <c r="P1012" s="14">
        <f>'B. WasteTracking'!G1038</f>
        <v>0</v>
      </c>
      <c r="Q1012" s="67">
        <f>IF(ISNUMBER('B. WasteTracking'!I1038), IF('B. WasteTracking'!$I$38=Calculations!$O$6,'B. WasteTracking'!I1038,'B. WasteTracking'!I1038*'B. WasteTracking'!$H1038/100),0)</f>
        <v>0</v>
      </c>
      <c r="R1012" s="67">
        <f>IF(ISNUMBER('B. WasteTracking'!J1038), IF('B. WasteTracking'!$J$38=Calculations!$O$6,'B. WasteTracking'!J1038,'B. WasteTracking'!J1038*'B. WasteTracking'!$H1038/100),0)</f>
        <v>0</v>
      </c>
      <c r="S1012" s="67">
        <f>IF(ISNUMBER('B. WasteTracking'!K1038), 'B. WasteTracking'!K1038*'B. WasteTracking'!$H1038/100,0)</f>
        <v>0</v>
      </c>
      <c r="T1012" s="67">
        <f>IF(ISNUMBER('B. WasteTracking'!H1038), 'B. WasteTracking'!H1038,0)</f>
        <v>0</v>
      </c>
      <c r="W1012" s="9"/>
      <c r="X1012" s="9"/>
      <c r="AX1012" s="4">
        <v>1000</v>
      </c>
      <c r="AY1012" s="4" t="e">
        <f>IF(#REF!="", "0",#REF! *#REF!/100)</f>
        <v>#REF!</v>
      </c>
      <c r="AZ1012" s="4" t="e">
        <f>IF(#REF!="", "0",#REF! *#REF!/100)</f>
        <v>#REF!</v>
      </c>
      <c r="BA1012" s="4" t="e">
        <f>IF(#REF!="", "0",#REF! *#REF!/100)</f>
        <v>#REF!</v>
      </c>
      <c r="BB1012" s="4" t="e">
        <f>IF(#REF!="", "0",#REF! *#REF!/100)</f>
        <v>#REF!</v>
      </c>
    </row>
    <row r="1013" spans="16:54" x14ac:dyDescent="0.35">
      <c r="P1013" s="14">
        <f>'B. WasteTracking'!G1039</f>
        <v>0</v>
      </c>
      <c r="Q1013" s="67">
        <f>IF(ISNUMBER('B. WasteTracking'!I1039), IF('B. WasteTracking'!$I$38=Calculations!$O$6,'B. WasteTracking'!I1039,'B. WasteTracking'!I1039*'B. WasteTracking'!$H1039/100),0)</f>
        <v>0</v>
      </c>
      <c r="R1013" s="67">
        <f>IF(ISNUMBER('B. WasteTracking'!J1039), IF('B. WasteTracking'!$J$38=Calculations!$O$6,'B. WasteTracking'!J1039,'B. WasteTracking'!J1039*'B. WasteTracking'!$H1039/100),0)</f>
        <v>0</v>
      </c>
      <c r="S1013" s="67">
        <f>IF(ISNUMBER('B. WasteTracking'!K1039), 'B. WasteTracking'!K1039*'B. WasteTracking'!$H1039/100,0)</f>
        <v>0</v>
      </c>
      <c r="T1013" s="67">
        <f>IF(ISNUMBER('B. WasteTracking'!H1039), 'B. WasteTracking'!H1039,0)</f>
        <v>0</v>
      </c>
      <c r="W1013" s="9"/>
      <c r="X1013" s="9"/>
      <c r="AX1013" s="4">
        <v>1001</v>
      </c>
      <c r="AY1013" s="4" t="e">
        <f>IF(#REF!="", "0",#REF! *#REF!/100)</f>
        <v>#REF!</v>
      </c>
      <c r="AZ1013" s="4" t="e">
        <f>IF(#REF!="", "0",#REF! *#REF!/100)</f>
        <v>#REF!</v>
      </c>
      <c r="BA1013" s="4" t="e">
        <f>IF(#REF!="", "0",#REF! *#REF!/100)</f>
        <v>#REF!</v>
      </c>
      <c r="BB1013" s="4" t="e">
        <f>IF(#REF!="", "0",#REF! *#REF!/100)</f>
        <v>#REF!</v>
      </c>
    </row>
    <row r="1014" spans="16:54" x14ac:dyDescent="0.35">
      <c r="P1014" s="14">
        <f>'B. WasteTracking'!G1040</f>
        <v>0</v>
      </c>
      <c r="Q1014" s="67">
        <f>IF(ISNUMBER('B. WasteTracking'!I1040), IF('B. WasteTracking'!$I$38=Calculations!$O$6,'B. WasteTracking'!I1040,'B. WasteTracking'!I1040*'B. WasteTracking'!$H1040/100),0)</f>
        <v>0</v>
      </c>
      <c r="R1014" s="67">
        <f>IF(ISNUMBER('B. WasteTracking'!J1040), IF('B. WasteTracking'!$J$38=Calculations!$O$6,'B. WasteTracking'!J1040,'B. WasteTracking'!J1040*'B. WasteTracking'!$H1040/100),0)</f>
        <v>0</v>
      </c>
      <c r="S1014" s="67">
        <f>IF(ISNUMBER('B. WasteTracking'!K1040), 'B. WasteTracking'!K1040*'B. WasteTracking'!$H1040/100,0)</f>
        <v>0</v>
      </c>
      <c r="T1014" s="67">
        <f>IF(ISNUMBER('B. WasteTracking'!H1040), 'B. WasteTracking'!H1040,0)</f>
        <v>0</v>
      </c>
      <c r="W1014" s="9"/>
      <c r="X1014" s="9"/>
      <c r="AX1014" s="4">
        <v>1002</v>
      </c>
      <c r="AY1014" s="4" t="e">
        <f>IF(#REF!="", "0",#REF! *#REF!/100)</f>
        <v>#REF!</v>
      </c>
      <c r="AZ1014" s="4" t="e">
        <f>IF(#REF!="", "0",#REF! *#REF!/100)</f>
        <v>#REF!</v>
      </c>
      <c r="BA1014" s="4" t="e">
        <f>IF(#REF!="", "0",#REF! *#REF!/100)</f>
        <v>#REF!</v>
      </c>
      <c r="BB1014" s="4" t="e">
        <f>IF(#REF!="", "0",#REF! *#REF!/100)</f>
        <v>#REF!</v>
      </c>
    </row>
    <row r="1015" spans="16:54" x14ac:dyDescent="0.35">
      <c r="P1015" s="14">
        <f>'B. WasteTracking'!G1041</f>
        <v>0</v>
      </c>
      <c r="Q1015" s="67">
        <f>IF(ISNUMBER('B. WasteTracking'!I1041), IF('B. WasteTracking'!$I$38=Calculations!$O$6,'B. WasteTracking'!I1041,'B. WasteTracking'!I1041*'B. WasteTracking'!$H1041/100),0)</f>
        <v>0</v>
      </c>
      <c r="R1015" s="67">
        <f>IF(ISNUMBER('B. WasteTracking'!J1041), IF('B. WasteTracking'!$J$38=Calculations!$O$6,'B. WasteTracking'!J1041,'B. WasteTracking'!J1041*'B. WasteTracking'!$H1041/100),0)</f>
        <v>0</v>
      </c>
      <c r="S1015" s="67">
        <f>IF(ISNUMBER('B. WasteTracking'!K1041), 'B. WasteTracking'!K1041*'B. WasteTracking'!$H1041/100,0)</f>
        <v>0</v>
      </c>
      <c r="T1015" s="67">
        <f>IF(ISNUMBER('B. WasteTracking'!H1041), 'B. WasteTracking'!H1041,0)</f>
        <v>0</v>
      </c>
      <c r="W1015" s="9"/>
      <c r="X1015" s="9"/>
      <c r="AX1015" s="4">
        <v>1003</v>
      </c>
      <c r="AY1015" s="4" t="e">
        <f>IF(#REF!="", "0",#REF! *#REF!/100)</f>
        <v>#REF!</v>
      </c>
      <c r="AZ1015" s="4" t="e">
        <f>IF(#REF!="", "0",#REF! *#REF!/100)</f>
        <v>#REF!</v>
      </c>
      <c r="BA1015" s="4" t="e">
        <f>IF(#REF!="", "0",#REF! *#REF!/100)</f>
        <v>#REF!</v>
      </c>
      <c r="BB1015" s="4" t="e">
        <f>IF(#REF!="", "0",#REF! *#REF!/100)</f>
        <v>#REF!</v>
      </c>
    </row>
    <row r="1016" spans="16:54" x14ac:dyDescent="0.35">
      <c r="P1016" s="14">
        <f>'B. WasteTracking'!G1042</f>
        <v>0</v>
      </c>
      <c r="Q1016" s="67">
        <f>IF(ISNUMBER('B. WasteTracking'!I1042), IF('B. WasteTracking'!$I$38=Calculations!$O$6,'B. WasteTracking'!I1042,'B. WasteTracking'!I1042*'B. WasteTracking'!$H1042/100),0)</f>
        <v>0</v>
      </c>
      <c r="R1016" s="67">
        <f>IF(ISNUMBER('B. WasteTracking'!J1042), IF('B. WasteTracking'!$J$38=Calculations!$O$6,'B. WasteTracking'!J1042,'B. WasteTracking'!J1042*'B. WasteTracking'!$H1042/100),0)</f>
        <v>0</v>
      </c>
      <c r="S1016" s="67">
        <f>IF(ISNUMBER('B. WasteTracking'!K1042), 'B. WasteTracking'!K1042*'B. WasteTracking'!$H1042/100,0)</f>
        <v>0</v>
      </c>
      <c r="T1016" s="67">
        <f>IF(ISNUMBER('B. WasteTracking'!H1042), 'B. WasteTracking'!H1042,0)</f>
        <v>0</v>
      </c>
      <c r="W1016" s="9"/>
      <c r="X1016" s="9"/>
      <c r="AX1016" s="4">
        <v>1004</v>
      </c>
      <c r="AY1016" s="4" t="e">
        <f>IF(#REF!="", "0",#REF! *#REF!/100)</f>
        <v>#REF!</v>
      </c>
      <c r="AZ1016" s="4" t="e">
        <f>IF(#REF!="", "0",#REF! *#REF!/100)</f>
        <v>#REF!</v>
      </c>
      <c r="BA1016" s="4" t="e">
        <f>IF(#REF!="", "0",#REF! *#REF!/100)</f>
        <v>#REF!</v>
      </c>
      <c r="BB1016" s="4" t="e">
        <f>IF(#REF!="", "0",#REF! *#REF!/100)</f>
        <v>#REF!</v>
      </c>
    </row>
    <row r="1017" spans="16:54" x14ac:dyDescent="0.35">
      <c r="P1017" s="14">
        <f>'B. WasteTracking'!G1043</f>
        <v>0</v>
      </c>
      <c r="Q1017" s="67">
        <f>IF(ISNUMBER('B. WasteTracking'!I1043), IF('B. WasteTracking'!$I$38=Calculations!$O$6,'B. WasteTracking'!I1043,'B. WasteTracking'!I1043*'B. WasteTracking'!$H1043/100),0)</f>
        <v>0</v>
      </c>
      <c r="R1017" s="67">
        <f>IF(ISNUMBER('B. WasteTracking'!J1043), IF('B. WasteTracking'!$J$38=Calculations!$O$6,'B. WasteTracking'!J1043,'B. WasteTracking'!J1043*'B. WasteTracking'!$H1043/100),0)</f>
        <v>0</v>
      </c>
      <c r="S1017" s="67">
        <f>IF(ISNUMBER('B. WasteTracking'!K1043), 'B. WasteTracking'!K1043*'B. WasteTracking'!$H1043/100,0)</f>
        <v>0</v>
      </c>
      <c r="T1017" s="67">
        <f>IF(ISNUMBER('B. WasteTracking'!H1043), 'B. WasteTracking'!H1043,0)</f>
        <v>0</v>
      </c>
      <c r="W1017" s="9"/>
      <c r="X1017" s="9"/>
      <c r="AX1017" s="4">
        <v>1005</v>
      </c>
      <c r="AY1017" s="4" t="e">
        <f>IF(#REF!="", "0",#REF! *#REF!/100)</f>
        <v>#REF!</v>
      </c>
      <c r="AZ1017" s="4" t="e">
        <f>IF(#REF!="", "0",#REF! *#REF!/100)</f>
        <v>#REF!</v>
      </c>
      <c r="BA1017" s="4" t="e">
        <f>IF(#REF!="", "0",#REF! *#REF!/100)</f>
        <v>#REF!</v>
      </c>
      <c r="BB1017" s="4" t="e">
        <f>IF(#REF!="", "0",#REF! *#REF!/100)</f>
        <v>#REF!</v>
      </c>
    </row>
    <row r="1018" spans="16:54" x14ac:dyDescent="0.35">
      <c r="P1018" s="14">
        <f>'B. WasteTracking'!G1044</f>
        <v>0</v>
      </c>
      <c r="Q1018" s="67">
        <f>IF(ISNUMBER('B. WasteTracking'!I1044), IF('B. WasteTracking'!$I$38=Calculations!$O$6,'B. WasteTracking'!I1044,'B. WasteTracking'!I1044*'B. WasteTracking'!$H1044/100),0)</f>
        <v>0</v>
      </c>
      <c r="R1018" s="67">
        <f>IF(ISNUMBER('B. WasteTracking'!J1044), IF('B. WasteTracking'!$J$38=Calculations!$O$6,'B. WasteTracking'!J1044,'B. WasteTracking'!J1044*'B. WasteTracking'!$H1044/100),0)</f>
        <v>0</v>
      </c>
      <c r="S1018" s="67">
        <f>IF(ISNUMBER('B. WasteTracking'!K1044), 'B. WasteTracking'!K1044*'B. WasteTracking'!$H1044/100,0)</f>
        <v>0</v>
      </c>
      <c r="T1018" s="67">
        <f>IF(ISNUMBER('B. WasteTracking'!H1044), 'B. WasteTracking'!H1044,0)</f>
        <v>0</v>
      </c>
      <c r="W1018" s="9"/>
      <c r="X1018" s="9"/>
      <c r="AX1018" s="4">
        <v>1006</v>
      </c>
      <c r="AY1018" s="4" t="e">
        <f>IF(#REF!="", "0",#REF! *#REF!/100)</f>
        <v>#REF!</v>
      </c>
      <c r="AZ1018" s="4" t="e">
        <f>IF(#REF!="", "0",#REF! *#REF!/100)</f>
        <v>#REF!</v>
      </c>
      <c r="BA1018" s="4" t="e">
        <f>IF(#REF!="", "0",#REF! *#REF!/100)</f>
        <v>#REF!</v>
      </c>
      <c r="BB1018" s="4" t="e">
        <f>IF(#REF!="", "0",#REF! *#REF!/100)</f>
        <v>#REF!</v>
      </c>
    </row>
    <row r="1019" spans="16:54" x14ac:dyDescent="0.35">
      <c r="P1019" s="14">
        <f>'B. WasteTracking'!G1045</f>
        <v>0</v>
      </c>
      <c r="Q1019" s="67">
        <f>IF(ISNUMBER('B. WasteTracking'!I1045), IF('B. WasteTracking'!$I$38=Calculations!$O$6,'B. WasteTracking'!I1045,'B. WasteTracking'!I1045*'B. WasteTracking'!$H1045/100),0)</f>
        <v>0</v>
      </c>
      <c r="R1019" s="67">
        <f>IF(ISNUMBER('B. WasteTracking'!J1045), IF('B. WasteTracking'!$J$38=Calculations!$O$6,'B. WasteTracking'!J1045,'B. WasteTracking'!J1045*'B. WasteTracking'!$H1045/100),0)</f>
        <v>0</v>
      </c>
      <c r="S1019" s="67">
        <f>IF(ISNUMBER('B. WasteTracking'!K1045), 'B. WasteTracking'!K1045*'B. WasteTracking'!$H1045/100,0)</f>
        <v>0</v>
      </c>
      <c r="T1019" s="67">
        <f>IF(ISNUMBER('B. WasteTracking'!H1045), 'B. WasteTracking'!H1045,0)</f>
        <v>0</v>
      </c>
      <c r="W1019" s="9"/>
      <c r="X1019" s="9"/>
      <c r="AX1019" s="4">
        <v>1007</v>
      </c>
      <c r="AY1019" s="4" t="e">
        <f>IF(#REF!="", "0",#REF! *#REF!/100)</f>
        <v>#REF!</v>
      </c>
      <c r="AZ1019" s="4" t="e">
        <f>IF(#REF!="", "0",#REF! *#REF!/100)</f>
        <v>#REF!</v>
      </c>
      <c r="BA1019" s="4" t="e">
        <f>IF(#REF!="", "0",#REF! *#REF!/100)</f>
        <v>#REF!</v>
      </c>
      <c r="BB1019" s="4" t="e">
        <f>IF(#REF!="", "0",#REF! *#REF!/100)</f>
        <v>#REF!</v>
      </c>
    </row>
    <row r="1020" spans="16:54" x14ac:dyDescent="0.35">
      <c r="P1020" s="14">
        <f>'B. WasteTracking'!G1046</f>
        <v>0</v>
      </c>
      <c r="Q1020" s="67">
        <f>IF(ISNUMBER('B. WasteTracking'!I1046), IF('B. WasteTracking'!$I$38=Calculations!$O$6,'B. WasteTracking'!I1046,'B. WasteTracking'!I1046*'B. WasteTracking'!$H1046/100),0)</f>
        <v>0</v>
      </c>
      <c r="R1020" s="67">
        <f>IF(ISNUMBER('B. WasteTracking'!J1046), IF('B. WasteTracking'!$J$38=Calculations!$O$6,'B. WasteTracking'!J1046,'B. WasteTracking'!J1046*'B. WasteTracking'!$H1046/100),0)</f>
        <v>0</v>
      </c>
      <c r="S1020" s="67">
        <f>IF(ISNUMBER('B. WasteTracking'!K1046), 'B. WasteTracking'!K1046*'B. WasteTracking'!$H1046/100,0)</f>
        <v>0</v>
      </c>
      <c r="T1020" s="67">
        <f>IF(ISNUMBER('B. WasteTracking'!H1046), 'B. WasteTracking'!H1046,0)</f>
        <v>0</v>
      </c>
      <c r="W1020" s="9"/>
      <c r="X1020" s="9"/>
      <c r="AX1020" s="4">
        <v>1008</v>
      </c>
      <c r="AY1020" s="4" t="e">
        <f>IF(#REF!="", "0",#REF! *#REF!/100)</f>
        <v>#REF!</v>
      </c>
      <c r="AZ1020" s="4" t="e">
        <f>IF(#REF!="", "0",#REF! *#REF!/100)</f>
        <v>#REF!</v>
      </c>
      <c r="BA1020" s="4" t="e">
        <f>IF(#REF!="", "0",#REF! *#REF!/100)</f>
        <v>#REF!</v>
      </c>
      <c r="BB1020" s="4" t="e">
        <f>IF(#REF!="", "0",#REF! *#REF!/100)</f>
        <v>#REF!</v>
      </c>
    </row>
    <row r="1021" spans="16:54" x14ac:dyDescent="0.35">
      <c r="P1021" s="14">
        <f>'B. WasteTracking'!G1047</f>
        <v>0</v>
      </c>
      <c r="Q1021" s="67">
        <f>IF(ISNUMBER('B. WasteTracking'!I1047), IF('B. WasteTracking'!$I$38=Calculations!$O$6,'B. WasteTracking'!I1047,'B. WasteTracking'!I1047*'B. WasteTracking'!$H1047/100),0)</f>
        <v>0</v>
      </c>
      <c r="R1021" s="67">
        <f>IF(ISNUMBER('B. WasteTracking'!J1047), IF('B. WasteTracking'!$J$38=Calculations!$O$6,'B. WasteTracking'!J1047,'B. WasteTracking'!J1047*'B. WasteTracking'!$H1047/100),0)</f>
        <v>0</v>
      </c>
      <c r="S1021" s="67">
        <f>IF(ISNUMBER('B. WasteTracking'!K1047), 'B. WasteTracking'!K1047*'B. WasteTracking'!$H1047/100,0)</f>
        <v>0</v>
      </c>
      <c r="T1021" s="67">
        <f>IF(ISNUMBER('B. WasteTracking'!H1047), 'B. WasteTracking'!H1047,0)</f>
        <v>0</v>
      </c>
      <c r="W1021" s="9"/>
      <c r="X1021" s="9"/>
      <c r="AX1021" s="4">
        <v>1009</v>
      </c>
      <c r="AY1021" s="4" t="e">
        <f>IF(#REF!="", "0",#REF! *#REF!/100)</f>
        <v>#REF!</v>
      </c>
      <c r="AZ1021" s="4" t="e">
        <f>IF(#REF!="", "0",#REF! *#REF!/100)</f>
        <v>#REF!</v>
      </c>
      <c r="BA1021" s="4" t="e">
        <f>IF(#REF!="", "0",#REF! *#REF!/100)</f>
        <v>#REF!</v>
      </c>
      <c r="BB1021" s="4" t="e">
        <f>IF(#REF!="", "0",#REF! *#REF!/100)</f>
        <v>#REF!</v>
      </c>
    </row>
    <row r="1022" spans="16:54" x14ac:dyDescent="0.35">
      <c r="P1022" s="14">
        <f>'B. WasteTracking'!G1048</f>
        <v>0</v>
      </c>
      <c r="Q1022" s="67">
        <f>IF(ISNUMBER('B. WasteTracking'!I1048), IF('B. WasteTracking'!$I$38=Calculations!$O$6,'B. WasteTracking'!I1048,'B. WasteTracking'!I1048*'B. WasteTracking'!$H1048/100),0)</f>
        <v>0</v>
      </c>
      <c r="R1022" s="67">
        <f>IF(ISNUMBER('B. WasteTracking'!J1048), IF('B. WasteTracking'!$J$38=Calculations!$O$6,'B. WasteTracking'!J1048,'B. WasteTracking'!J1048*'B. WasteTracking'!$H1048/100),0)</f>
        <v>0</v>
      </c>
      <c r="S1022" s="67">
        <f>IF(ISNUMBER('B. WasteTracking'!K1048), 'B. WasteTracking'!K1048*'B. WasteTracking'!$H1048/100,0)</f>
        <v>0</v>
      </c>
      <c r="T1022" s="67">
        <f>IF(ISNUMBER('B. WasteTracking'!H1048), 'B. WasteTracking'!H1048,0)</f>
        <v>0</v>
      </c>
      <c r="W1022" s="9"/>
      <c r="X1022" s="9"/>
      <c r="AX1022" s="4">
        <v>1010</v>
      </c>
      <c r="AY1022" s="4" t="e">
        <f>IF(#REF!="", "0",#REF! *#REF!/100)</f>
        <v>#REF!</v>
      </c>
      <c r="AZ1022" s="4" t="e">
        <f>IF(#REF!="", "0",#REF! *#REF!/100)</f>
        <v>#REF!</v>
      </c>
      <c r="BA1022" s="4" t="e">
        <f>IF(#REF!="", "0",#REF! *#REF!/100)</f>
        <v>#REF!</v>
      </c>
      <c r="BB1022" s="4" t="e">
        <f>IF(#REF!="", "0",#REF! *#REF!/100)</f>
        <v>#REF!</v>
      </c>
    </row>
    <row r="1023" spans="16:54" x14ac:dyDescent="0.35">
      <c r="P1023" s="14">
        <f>'B. WasteTracking'!G1049</f>
        <v>0</v>
      </c>
      <c r="Q1023" s="67">
        <f>IF(ISNUMBER('B. WasteTracking'!I1049), IF('B. WasteTracking'!$I$38=Calculations!$O$6,'B. WasteTracking'!I1049,'B. WasteTracking'!I1049*'B. WasteTracking'!$H1049/100),0)</f>
        <v>0</v>
      </c>
      <c r="R1023" s="67">
        <f>IF(ISNUMBER('B. WasteTracking'!J1049), IF('B. WasteTracking'!$J$38=Calculations!$O$6,'B. WasteTracking'!J1049,'B. WasteTracking'!J1049*'B. WasteTracking'!$H1049/100),0)</f>
        <v>0</v>
      </c>
      <c r="S1023" s="67">
        <f>IF(ISNUMBER('B. WasteTracking'!K1049), 'B. WasteTracking'!K1049*'B. WasteTracking'!$H1049/100,0)</f>
        <v>0</v>
      </c>
      <c r="T1023" s="67">
        <f>IF(ISNUMBER('B. WasteTracking'!H1049), 'B. WasteTracking'!H1049,0)</f>
        <v>0</v>
      </c>
      <c r="W1023" s="9"/>
      <c r="X1023" s="9"/>
      <c r="AX1023" s="4">
        <v>1011</v>
      </c>
      <c r="AY1023" s="4" t="e">
        <f>IF(#REF!="", "0",#REF! *#REF!/100)</f>
        <v>#REF!</v>
      </c>
      <c r="AZ1023" s="4" t="e">
        <f>IF(#REF!="", "0",#REF! *#REF!/100)</f>
        <v>#REF!</v>
      </c>
      <c r="BA1023" s="4" t="e">
        <f>IF(#REF!="", "0",#REF! *#REF!/100)</f>
        <v>#REF!</v>
      </c>
      <c r="BB1023" s="4" t="e">
        <f>IF(#REF!="", "0",#REF! *#REF!/100)</f>
        <v>#REF!</v>
      </c>
    </row>
    <row r="1024" spans="16:54" x14ac:dyDescent="0.35">
      <c r="P1024" s="14">
        <f>'B. WasteTracking'!G1050</f>
        <v>0</v>
      </c>
      <c r="Q1024" s="67">
        <f>IF(ISNUMBER('B. WasteTracking'!I1050), IF('B. WasteTracking'!$I$38=Calculations!$O$6,'B. WasteTracking'!I1050,'B. WasteTracking'!I1050*'B. WasteTracking'!$H1050/100),0)</f>
        <v>0</v>
      </c>
      <c r="R1024" s="67">
        <f>IF(ISNUMBER('B. WasteTracking'!J1050), IF('B. WasteTracking'!$J$38=Calculations!$O$6,'B. WasteTracking'!J1050,'B. WasteTracking'!J1050*'B. WasteTracking'!$H1050/100),0)</f>
        <v>0</v>
      </c>
      <c r="S1024" s="67">
        <f>IF(ISNUMBER('B. WasteTracking'!K1050), 'B. WasteTracking'!K1050*'B. WasteTracking'!$H1050/100,0)</f>
        <v>0</v>
      </c>
      <c r="T1024" s="67">
        <f>IF(ISNUMBER('B. WasteTracking'!H1050), 'B. WasteTracking'!H1050,0)</f>
        <v>0</v>
      </c>
      <c r="W1024" s="9"/>
      <c r="X1024" s="9"/>
      <c r="AX1024" s="4">
        <v>1012</v>
      </c>
      <c r="AY1024" s="4" t="e">
        <f>IF(#REF!="", "0",#REF! *#REF!/100)</f>
        <v>#REF!</v>
      </c>
      <c r="AZ1024" s="4" t="e">
        <f>IF(#REF!="", "0",#REF! *#REF!/100)</f>
        <v>#REF!</v>
      </c>
      <c r="BA1024" s="4" t="e">
        <f>IF(#REF!="", "0",#REF! *#REF!/100)</f>
        <v>#REF!</v>
      </c>
      <c r="BB1024" s="4" t="e">
        <f>IF(#REF!="", "0",#REF! *#REF!/100)</f>
        <v>#REF!</v>
      </c>
    </row>
    <row r="1025" spans="16:54" x14ac:dyDescent="0.35">
      <c r="P1025" s="14">
        <f>'B. WasteTracking'!G1051</f>
        <v>0</v>
      </c>
      <c r="Q1025" s="67">
        <f>IF(ISNUMBER('B. WasteTracking'!I1051), IF('B. WasteTracking'!$I$38=Calculations!$O$6,'B. WasteTracking'!I1051,'B. WasteTracking'!I1051*'B. WasteTracking'!$H1051/100),0)</f>
        <v>0</v>
      </c>
      <c r="R1025" s="67">
        <f>IF(ISNUMBER('B. WasteTracking'!J1051), IF('B. WasteTracking'!$J$38=Calculations!$O$6,'B. WasteTracking'!J1051,'B. WasteTracking'!J1051*'B. WasteTracking'!$H1051/100),0)</f>
        <v>0</v>
      </c>
      <c r="S1025" s="67">
        <f>IF(ISNUMBER('B. WasteTracking'!K1051), 'B. WasteTracking'!K1051*'B. WasteTracking'!$H1051/100,0)</f>
        <v>0</v>
      </c>
      <c r="T1025" s="67">
        <f>IF(ISNUMBER('B. WasteTracking'!H1051), 'B. WasteTracking'!H1051,0)</f>
        <v>0</v>
      </c>
      <c r="W1025" s="9"/>
      <c r="X1025" s="9"/>
      <c r="AX1025" s="4">
        <v>1013</v>
      </c>
      <c r="AY1025" s="4" t="e">
        <f>IF(#REF!="", "0",#REF! *#REF!/100)</f>
        <v>#REF!</v>
      </c>
      <c r="AZ1025" s="4" t="e">
        <f>IF(#REF!="", "0",#REF! *#REF!/100)</f>
        <v>#REF!</v>
      </c>
      <c r="BA1025" s="4" t="e">
        <f>IF(#REF!="", "0",#REF! *#REF!/100)</f>
        <v>#REF!</v>
      </c>
      <c r="BB1025" s="4" t="e">
        <f>IF(#REF!="", "0",#REF! *#REF!/100)</f>
        <v>#REF!</v>
      </c>
    </row>
    <row r="1026" spans="16:54" x14ac:dyDescent="0.35">
      <c r="P1026" s="14">
        <f>'B. WasteTracking'!G1052</f>
        <v>0</v>
      </c>
      <c r="Q1026" s="67">
        <f>IF(ISNUMBER('B. WasteTracking'!I1052), IF('B. WasteTracking'!$I$38=Calculations!$O$6,'B. WasteTracking'!I1052,'B. WasteTracking'!I1052*'B. WasteTracking'!$H1052/100),0)</f>
        <v>0</v>
      </c>
      <c r="R1026" s="67">
        <f>IF(ISNUMBER('B. WasteTracking'!J1052), IF('B. WasteTracking'!$J$38=Calculations!$O$6,'B. WasteTracking'!J1052,'B. WasteTracking'!J1052*'B. WasteTracking'!$H1052/100),0)</f>
        <v>0</v>
      </c>
      <c r="S1026" s="67">
        <f>IF(ISNUMBER('B. WasteTracking'!K1052), 'B. WasteTracking'!K1052*'B. WasteTracking'!$H1052/100,0)</f>
        <v>0</v>
      </c>
      <c r="T1026" s="67">
        <f>IF(ISNUMBER('B. WasteTracking'!H1052), 'B. WasteTracking'!H1052,0)</f>
        <v>0</v>
      </c>
      <c r="W1026" s="9"/>
      <c r="X1026" s="9"/>
      <c r="AX1026" s="4">
        <v>1014</v>
      </c>
      <c r="AY1026" s="4" t="e">
        <f>IF(#REF!="", "0",#REF! *#REF!/100)</f>
        <v>#REF!</v>
      </c>
      <c r="AZ1026" s="4" t="e">
        <f>IF(#REF!="", "0",#REF! *#REF!/100)</f>
        <v>#REF!</v>
      </c>
      <c r="BA1026" s="4" t="e">
        <f>IF(#REF!="", "0",#REF! *#REF!/100)</f>
        <v>#REF!</v>
      </c>
      <c r="BB1026" s="4" t="e">
        <f>IF(#REF!="", "0",#REF! *#REF!/100)</f>
        <v>#REF!</v>
      </c>
    </row>
    <row r="1027" spans="16:54" x14ac:dyDescent="0.35">
      <c r="P1027" s="14">
        <f>'B. WasteTracking'!G1053</f>
        <v>0</v>
      </c>
      <c r="Q1027" s="67">
        <f>IF(ISNUMBER('B. WasteTracking'!I1053), IF('B. WasteTracking'!$I$38=Calculations!$O$6,'B. WasteTracking'!I1053,'B. WasteTracking'!I1053*'B. WasteTracking'!$H1053/100),0)</f>
        <v>0</v>
      </c>
      <c r="R1027" s="67">
        <f>IF(ISNUMBER('B. WasteTracking'!J1053), IF('B. WasteTracking'!$J$38=Calculations!$O$6,'B. WasteTracking'!J1053,'B. WasteTracking'!J1053*'B. WasteTracking'!$H1053/100),0)</f>
        <v>0</v>
      </c>
      <c r="S1027" s="67">
        <f>IF(ISNUMBER('B. WasteTracking'!K1053), 'B. WasteTracking'!K1053*'B. WasteTracking'!$H1053/100,0)</f>
        <v>0</v>
      </c>
      <c r="T1027" s="67">
        <f>IF(ISNUMBER('B. WasteTracking'!H1053), 'B. WasteTracking'!H1053,0)</f>
        <v>0</v>
      </c>
      <c r="W1027" s="9"/>
      <c r="X1027" s="9"/>
      <c r="AX1027" s="4">
        <v>1015</v>
      </c>
      <c r="AY1027" s="4" t="e">
        <f>IF(#REF!="", "0",#REF! *#REF!/100)</f>
        <v>#REF!</v>
      </c>
      <c r="AZ1027" s="4" t="e">
        <f>IF(#REF!="", "0",#REF! *#REF!/100)</f>
        <v>#REF!</v>
      </c>
      <c r="BA1027" s="4" t="e">
        <f>IF(#REF!="", "0",#REF! *#REF!/100)</f>
        <v>#REF!</v>
      </c>
      <c r="BB1027" s="4" t="e">
        <f>IF(#REF!="", "0",#REF! *#REF!/100)</f>
        <v>#REF!</v>
      </c>
    </row>
    <row r="1028" spans="16:54" x14ac:dyDescent="0.35">
      <c r="P1028" s="14">
        <f>'B. WasteTracking'!G1054</f>
        <v>0</v>
      </c>
      <c r="Q1028" s="67">
        <f>IF(ISNUMBER('B. WasteTracking'!I1054), IF('B. WasteTracking'!$I$38=Calculations!$O$6,'B. WasteTracking'!I1054,'B. WasteTracking'!I1054*'B. WasteTracking'!$H1054/100),0)</f>
        <v>0</v>
      </c>
      <c r="R1028" s="67">
        <f>IF(ISNUMBER('B. WasteTracking'!J1054), IF('B. WasteTracking'!$J$38=Calculations!$O$6,'B. WasteTracking'!J1054,'B. WasteTracking'!J1054*'B. WasteTracking'!$H1054/100),0)</f>
        <v>0</v>
      </c>
      <c r="S1028" s="67">
        <f>IF(ISNUMBER('B. WasteTracking'!K1054), 'B. WasteTracking'!K1054*'B. WasteTracking'!$H1054/100,0)</f>
        <v>0</v>
      </c>
      <c r="T1028" s="67">
        <f>IF(ISNUMBER('B. WasteTracking'!H1054), 'B. WasteTracking'!H1054,0)</f>
        <v>0</v>
      </c>
      <c r="W1028" s="9"/>
      <c r="X1028" s="9"/>
      <c r="AX1028" s="4">
        <v>1016</v>
      </c>
      <c r="AY1028" s="4" t="e">
        <f>IF(#REF!="", "0",#REF! *#REF!/100)</f>
        <v>#REF!</v>
      </c>
      <c r="AZ1028" s="4" t="e">
        <f>IF(#REF!="", "0",#REF! *#REF!/100)</f>
        <v>#REF!</v>
      </c>
      <c r="BA1028" s="4" t="e">
        <f>IF(#REF!="", "0",#REF! *#REF!/100)</f>
        <v>#REF!</v>
      </c>
      <c r="BB1028" s="4" t="e">
        <f>IF(#REF!="", "0",#REF! *#REF!/100)</f>
        <v>#REF!</v>
      </c>
    </row>
    <row r="1029" spans="16:54" x14ac:dyDescent="0.35">
      <c r="P1029" s="14">
        <f>'B. WasteTracking'!G1055</f>
        <v>0</v>
      </c>
      <c r="Q1029" s="67">
        <f>IF(ISNUMBER('B. WasteTracking'!I1055), IF('B. WasteTracking'!$I$38=Calculations!$O$6,'B. WasteTracking'!I1055,'B. WasteTracking'!I1055*'B. WasteTracking'!$H1055/100),0)</f>
        <v>0</v>
      </c>
      <c r="R1029" s="67">
        <f>IF(ISNUMBER('B. WasteTracking'!J1055), IF('B. WasteTracking'!$J$38=Calculations!$O$6,'B. WasteTracking'!J1055,'B. WasteTracking'!J1055*'B. WasteTracking'!$H1055/100),0)</f>
        <v>0</v>
      </c>
      <c r="S1029" s="67">
        <f>IF(ISNUMBER('B. WasteTracking'!K1055), 'B. WasteTracking'!K1055*'B. WasteTracking'!$H1055/100,0)</f>
        <v>0</v>
      </c>
      <c r="T1029" s="67">
        <f>IF(ISNUMBER('B. WasteTracking'!H1055), 'B. WasteTracking'!H1055,0)</f>
        <v>0</v>
      </c>
      <c r="W1029" s="9"/>
      <c r="X1029" s="9"/>
      <c r="AX1029" s="4">
        <v>1017</v>
      </c>
      <c r="AY1029" s="4" t="e">
        <f>IF(#REF!="", "0",#REF! *#REF!/100)</f>
        <v>#REF!</v>
      </c>
      <c r="AZ1029" s="4" t="e">
        <f>IF(#REF!="", "0",#REF! *#REF!/100)</f>
        <v>#REF!</v>
      </c>
      <c r="BA1029" s="4" t="e">
        <f>IF(#REF!="", "0",#REF! *#REF!/100)</f>
        <v>#REF!</v>
      </c>
      <c r="BB1029" s="4" t="e">
        <f>IF(#REF!="", "0",#REF! *#REF!/100)</f>
        <v>#REF!</v>
      </c>
    </row>
    <row r="1030" spans="16:54" x14ac:dyDescent="0.35">
      <c r="P1030" s="14">
        <f>'B. WasteTracking'!G1056</f>
        <v>0</v>
      </c>
      <c r="Q1030" s="67">
        <f>IF(ISNUMBER('B. WasteTracking'!I1056), IF('B. WasteTracking'!$I$38=Calculations!$O$6,'B. WasteTracking'!I1056,'B. WasteTracking'!I1056*'B. WasteTracking'!$H1056/100),0)</f>
        <v>0</v>
      </c>
      <c r="R1030" s="67">
        <f>IF(ISNUMBER('B. WasteTracking'!J1056), IF('B. WasteTracking'!$J$38=Calculations!$O$6,'B. WasteTracking'!J1056,'B. WasteTracking'!J1056*'B. WasteTracking'!$H1056/100),0)</f>
        <v>0</v>
      </c>
      <c r="S1030" s="67">
        <f>IF(ISNUMBER('B. WasteTracking'!K1056), 'B. WasteTracking'!K1056*'B. WasteTracking'!$H1056/100,0)</f>
        <v>0</v>
      </c>
      <c r="T1030" s="67">
        <f>IF(ISNUMBER('B. WasteTracking'!H1056), 'B. WasteTracking'!H1056,0)</f>
        <v>0</v>
      </c>
      <c r="W1030" s="9"/>
      <c r="X1030" s="9"/>
      <c r="AX1030" s="4">
        <v>1018</v>
      </c>
      <c r="AY1030" s="4" t="e">
        <f>IF(#REF!="", "0",#REF! *#REF!/100)</f>
        <v>#REF!</v>
      </c>
      <c r="AZ1030" s="4" t="e">
        <f>IF(#REF!="", "0",#REF! *#REF!/100)</f>
        <v>#REF!</v>
      </c>
      <c r="BA1030" s="4" t="e">
        <f>IF(#REF!="", "0",#REF! *#REF!/100)</f>
        <v>#REF!</v>
      </c>
      <c r="BB1030" s="4" t="e">
        <f>IF(#REF!="", "0",#REF! *#REF!/100)</f>
        <v>#REF!</v>
      </c>
    </row>
    <row r="1031" spans="16:54" x14ac:dyDescent="0.35">
      <c r="P1031" s="14">
        <f>'B. WasteTracking'!G1057</f>
        <v>0</v>
      </c>
      <c r="Q1031" s="67">
        <f>IF(ISNUMBER('B. WasteTracking'!I1057), IF('B. WasteTracking'!$I$38=Calculations!$O$6,'B. WasteTracking'!I1057,'B. WasteTracking'!I1057*'B. WasteTracking'!$H1057/100),0)</f>
        <v>0</v>
      </c>
      <c r="R1031" s="67">
        <f>IF(ISNUMBER('B. WasteTracking'!J1057), IF('B. WasteTracking'!$J$38=Calculations!$O$6,'B. WasteTracking'!J1057,'B. WasteTracking'!J1057*'B. WasteTracking'!$H1057/100),0)</f>
        <v>0</v>
      </c>
      <c r="S1031" s="67">
        <f>IF(ISNUMBER('B. WasteTracking'!K1057), 'B. WasteTracking'!K1057*'B. WasteTracking'!$H1057/100,0)</f>
        <v>0</v>
      </c>
      <c r="T1031" s="67">
        <f>IF(ISNUMBER('B. WasteTracking'!H1057), 'B. WasteTracking'!H1057,0)</f>
        <v>0</v>
      </c>
      <c r="W1031" s="9"/>
      <c r="X1031" s="9"/>
      <c r="AX1031" s="4">
        <v>1019</v>
      </c>
      <c r="AY1031" s="4" t="e">
        <f>IF(#REF!="", "0",#REF! *#REF!/100)</f>
        <v>#REF!</v>
      </c>
      <c r="AZ1031" s="4" t="e">
        <f>IF(#REF!="", "0",#REF! *#REF!/100)</f>
        <v>#REF!</v>
      </c>
      <c r="BA1031" s="4" t="e">
        <f>IF(#REF!="", "0",#REF! *#REF!/100)</f>
        <v>#REF!</v>
      </c>
      <c r="BB1031" s="4" t="e">
        <f>IF(#REF!="", "0",#REF! *#REF!/100)</f>
        <v>#REF!</v>
      </c>
    </row>
    <row r="1032" spans="16:54" x14ac:dyDescent="0.35">
      <c r="P1032" s="14">
        <f>'B. WasteTracking'!G1058</f>
        <v>0</v>
      </c>
      <c r="Q1032" s="67">
        <f>IF(ISNUMBER('B. WasteTracking'!I1058), IF('B. WasteTracking'!$I$38=Calculations!$O$6,'B. WasteTracking'!I1058,'B. WasteTracking'!I1058*'B. WasteTracking'!$H1058/100),0)</f>
        <v>0</v>
      </c>
      <c r="R1032" s="67">
        <f>IF(ISNUMBER('B. WasteTracking'!J1058), IF('B. WasteTracking'!$J$38=Calculations!$O$6,'B. WasteTracking'!J1058,'B. WasteTracking'!J1058*'B. WasteTracking'!$H1058/100),0)</f>
        <v>0</v>
      </c>
      <c r="S1032" s="67">
        <f>IF(ISNUMBER('B. WasteTracking'!K1058), 'B. WasteTracking'!K1058*'B. WasteTracking'!$H1058/100,0)</f>
        <v>0</v>
      </c>
      <c r="T1032" s="67">
        <f>IF(ISNUMBER('B. WasteTracking'!H1058), 'B. WasteTracking'!H1058,0)</f>
        <v>0</v>
      </c>
      <c r="W1032" s="9"/>
      <c r="X1032" s="9"/>
      <c r="AX1032" s="4">
        <v>1020</v>
      </c>
      <c r="AY1032" s="4" t="e">
        <f>IF(#REF!="", "0",#REF! *#REF!/100)</f>
        <v>#REF!</v>
      </c>
      <c r="AZ1032" s="4" t="e">
        <f>IF(#REF!="", "0",#REF! *#REF!/100)</f>
        <v>#REF!</v>
      </c>
      <c r="BA1032" s="4" t="e">
        <f>IF(#REF!="", "0",#REF! *#REF!/100)</f>
        <v>#REF!</v>
      </c>
      <c r="BB1032" s="4" t="e">
        <f>IF(#REF!="", "0",#REF! *#REF!/100)</f>
        <v>#REF!</v>
      </c>
    </row>
    <row r="1033" spans="16:54" x14ac:dyDescent="0.35">
      <c r="P1033" s="14">
        <f>'B. WasteTracking'!G1059</f>
        <v>0</v>
      </c>
      <c r="Q1033" s="67">
        <f>IF(ISNUMBER('B. WasteTracking'!I1059), IF('B. WasteTracking'!$I$38=Calculations!$O$6,'B. WasteTracking'!I1059,'B. WasteTracking'!I1059*'B. WasteTracking'!$H1059/100),0)</f>
        <v>0</v>
      </c>
      <c r="R1033" s="67">
        <f>IF(ISNUMBER('B. WasteTracking'!J1059), IF('B. WasteTracking'!$J$38=Calculations!$O$6,'B. WasteTracking'!J1059,'B. WasteTracking'!J1059*'B. WasteTracking'!$H1059/100),0)</f>
        <v>0</v>
      </c>
      <c r="S1033" s="67">
        <f>IF(ISNUMBER('B. WasteTracking'!K1059), 'B. WasteTracking'!K1059*'B. WasteTracking'!$H1059/100,0)</f>
        <v>0</v>
      </c>
      <c r="T1033" s="67">
        <f>IF(ISNUMBER('B. WasteTracking'!H1059), 'B. WasteTracking'!H1059,0)</f>
        <v>0</v>
      </c>
      <c r="W1033" s="9"/>
      <c r="X1033" s="9"/>
      <c r="AX1033" s="4">
        <v>1021</v>
      </c>
      <c r="AY1033" s="4" t="e">
        <f>IF(#REF!="", "0",#REF! *#REF!/100)</f>
        <v>#REF!</v>
      </c>
      <c r="AZ1033" s="4" t="e">
        <f>IF(#REF!="", "0",#REF! *#REF!/100)</f>
        <v>#REF!</v>
      </c>
      <c r="BA1033" s="4" t="e">
        <f>IF(#REF!="", "0",#REF! *#REF!/100)</f>
        <v>#REF!</v>
      </c>
      <c r="BB1033" s="4" t="e">
        <f>IF(#REF!="", "0",#REF! *#REF!/100)</f>
        <v>#REF!</v>
      </c>
    </row>
    <row r="1034" spans="16:54" x14ac:dyDescent="0.35">
      <c r="P1034" s="14">
        <f>'B. WasteTracking'!G1060</f>
        <v>0</v>
      </c>
      <c r="Q1034" s="67">
        <f>IF(ISNUMBER('B. WasteTracking'!I1060), IF('B. WasteTracking'!$I$38=Calculations!$O$6,'B. WasteTracking'!I1060,'B. WasteTracking'!I1060*'B. WasteTracking'!$H1060/100),0)</f>
        <v>0</v>
      </c>
      <c r="R1034" s="67">
        <f>IF(ISNUMBER('B. WasteTracking'!J1060), IF('B. WasteTracking'!$J$38=Calculations!$O$6,'B. WasteTracking'!J1060,'B. WasteTracking'!J1060*'B. WasteTracking'!$H1060/100),0)</f>
        <v>0</v>
      </c>
      <c r="S1034" s="67">
        <f>IF(ISNUMBER('B. WasteTracking'!K1060), 'B. WasteTracking'!K1060*'B. WasteTracking'!$H1060/100,0)</f>
        <v>0</v>
      </c>
      <c r="T1034" s="67">
        <f>IF(ISNUMBER('B. WasteTracking'!H1060), 'B. WasteTracking'!H1060,0)</f>
        <v>0</v>
      </c>
      <c r="W1034" s="9"/>
      <c r="X1034" s="9"/>
      <c r="AX1034" s="4">
        <v>1022</v>
      </c>
      <c r="AY1034" s="4" t="e">
        <f>IF(#REF!="", "0",#REF! *#REF!/100)</f>
        <v>#REF!</v>
      </c>
      <c r="AZ1034" s="4" t="e">
        <f>IF(#REF!="", "0",#REF! *#REF!/100)</f>
        <v>#REF!</v>
      </c>
      <c r="BA1034" s="4" t="e">
        <f>IF(#REF!="", "0",#REF! *#REF!/100)</f>
        <v>#REF!</v>
      </c>
      <c r="BB1034" s="4" t="e">
        <f>IF(#REF!="", "0",#REF! *#REF!/100)</f>
        <v>#REF!</v>
      </c>
    </row>
    <row r="1035" spans="16:54" x14ac:dyDescent="0.35">
      <c r="P1035" s="14">
        <f>'B. WasteTracking'!G1061</f>
        <v>0</v>
      </c>
      <c r="Q1035" s="67">
        <f>IF(ISNUMBER('B. WasteTracking'!I1061), IF('B. WasteTracking'!$I$38=Calculations!$O$6,'B. WasteTracking'!I1061,'B. WasteTracking'!I1061*'B. WasteTracking'!$H1061/100),0)</f>
        <v>0</v>
      </c>
      <c r="R1035" s="67">
        <f>IF(ISNUMBER('B. WasteTracking'!J1061), IF('B. WasteTracking'!$J$38=Calculations!$O$6,'B. WasteTracking'!J1061,'B. WasteTracking'!J1061*'B. WasteTracking'!$H1061/100),0)</f>
        <v>0</v>
      </c>
      <c r="S1035" s="67">
        <f>IF(ISNUMBER('B. WasteTracking'!K1061), 'B. WasteTracking'!K1061*'B. WasteTracking'!$H1061/100,0)</f>
        <v>0</v>
      </c>
      <c r="T1035" s="67">
        <f>IF(ISNUMBER('B. WasteTracking'!H1061), 'B. WasteTracking'!H1061,0)</f>
        <v>0</v>
      </c>
      <c r="W1035" s="9"/>
      <c r="X1035" s="9"/>
      <c r="AX1035" s="4">
        <v>1023</v>
      </c>
      <c r="AY1035" s="4" t="e">
        <f>IF(#REF!="", "0",#REF! *#REF!/100)</f>
        <v>#REF!</v>
      </c>
      <c r="AZ1035" s="4" t="e">
        <f>IF(#REF!="", "0",#REF! *#REF!/100)</f>
        <v>#REF!</v>
      </c>
      <c r="BA1035" s="4" t="e">
        <f>IF(#REF!="", "0",#REF! *#REF!/100)</f>
        <v>#REF!</v>
      </c>
      <c r="BB1035" s="4" t="e">
        <f>IF(#REF!="", "0",#REF! *#REF!/100)</f>
        <v>#REF!</v>
      </c>
    </row>
    <row r="1036" spans="16:54" x14ac:dyDescent="0.35">
      <c r="P1036" s="14">
        <f>'B. WasteTracking'!G1062</f>
        <v>0</v>
      </c>
      <c r="Q1036" s="67">
        <f>IF(ISNUMBER('B. WasteTracking'!I1062), IF('B. WasteTracking'!$I$38=Calculations!$O$6,'B. WasteTracking'!I1062,'B. WasteTracking'!I1062*'B. WasteTracking'!$H1062/100),0)</f>
        <v>0</v>
      </c>
      <c r="R1036" s="67">
        <f>IF(ISNUMBER('B. WasteTracking'!J1062), IF('B. WasteTracking'!$J$38=Calculations!$O$6,'B. WasteTracking'!J1062,'B. WasteTracking'!J1062*'B. WasteTracking'!$H1062/100),0)</f>
        <v>0</v>
      </c>
      <c r="S1036" s="67">
        <f>IF(ISNUMBER('B. WasteTracking'!K1062), 'B. WasteTracking'!K1062*'B. WasteTracking'!$H1062/100,0)</f>
        <v>0</v>
      </c>
      <c r="T1036" s="67">
        <f>IF(ISNUMBER('B. WasteTracking'!H1062), 'B. WasteTracking'!H1062,0)</f>
        <v>0</v>
      </c>
      <c r="W1036" s="9"/>
      <c r="X1036" s="9"/>
      <c r="AX1036" s="4">
        <v>1024</v>
      </c>
      <c r="AY1036" s="4" t="e">
        <f>IF(#REF!="", "0",#REF! *#REF!/100)</f>
        <v>#REF!</v>
      </c>
      <c r="AZ1036" s="4" t="e">
        <f>IF(#REF!="", "0",#REF! *#REF!/100)</f>
        <v>#REF!</v>
      </c>
      <c r="BA1036" s="4" t="e">
        <f>IF(#REF!="", "0",#REF! *#REF!/100)</f>
        <v>#REF!</v>
      </c>
      <c r="BB1036" s="4" t="e">
        <f>IF(#REF!="", "0",#REF! *#REF!/100)</f>
        <v>#REF!</v>
      </c>
    </row>
    <row r="1037" spans="16:54" x14ac:dyDescent="0.35">
      <c r="P1037" s="14">
        <f>'B. WasteTracking'!G1063</f>
        <v>0</v>
      </c>
      <c r="Q1037" s="67">
        <f>IF(ISNUMBER('B. WasteTracking'!I1063), IF('B. WasteTracking'!$I$38=Calculations!$O$6,'B. WasteTracking'!I1063,'B. WasteTracking'!I1063*'B. WasteTracking'!$H1063/100),0)</f>
        <v>0</v>
      </c>
      <c r="R1037" s="67">
        <f>IF(ISNUMBER('B. WasteTracking'!J1063), IF('B. WasteTracking'!$J$38=Calculations!$O$6,'B. WasteTracking'!J1063,'B. WasteTracking'!J1063*'B. WasteTracking'!$H1063/100),0)</f>
        <v>0</v>
      </c>
      <c r="S1037" s="67">
        <f>IF(ISNUMBER('B. WasteTracking'!K1063), 'B. WasteTracking'!K1063*'B. WasteTracking'!$H1063/100,0)</f>
        <v>0</v>
      </c>
      <c r="T1037" s="67">
        <f>IF(ISNUMBER('B. WasteTracking'!H1063), 'B. WasteTracking'!H1063,0)</f>
        <v>0</v>
      </c>
      <c r="W1037" s="9"/>
      <c r="X1037" s="9"/>
      <c r="AX1037" s="4">
        <v>1025</v>
      </c>
      <c r="AY1037" s="4" t="e">
        <f>IF(#REF!="", "0",#REF! *#REF!/100)</f>
        <v>#REF!</v>
      </c>
      <c r="AZ1037" s="4" t="e">
        <f>IF(#REF!="", "0",#REF! *#REF!/100)</f>
        <v>#REF!</v>
      </c>
      <c r="BA1037" s="4" t="e">
        <f>IF(#REF!="", "0",#REF! *#REF!/100)</f>
        <v>#REF!</v>
      </c>
      <c r="BB1037" s="4" t="e">
        <f>IF(#REF!="", "0",#REF! *#REF!/100)</f>
        <v>#REF!</v>
      </c>
    </row>
    <row r="1038" spans="16:54" x14ac:dyDescent="0.35">
      <c r="P1038" s="14">
        <f>'B. WasteTracking'!G1064</f>
        <v>0</v>
      </c>
      <c r="Q1038" s="67">
        <f>IF(ISNUMBER('B. WasteTracking'!I1064), IF('B. WasteTracking'!$I$38=Calculations!$O$6,'B. WasteTracking'!I1064,'B. WasteTracking'!I1064*'B. WasteTracking'!$H1064/100),0)</f>
        <v>0</v>
      </c>
      <c r="R1038" s="67">
        <f>IF(ISNUMBER('B. WasteTracking'!J1064), IF('B. WasteTracking'!$J$38=Calculations!$O$6,'B. WasteTracking'!J1064,'B. WasteTracking'!J1064*'B. WasteTracking'!$H1064/100),0)</f>
        <v>0</v>
      </c>
      <c r="S1038" s="67">
        <f>IF(ISNUMBER('B. WasteTracking'!K1064), 'B. WasteTracking'!K1064*'B. WasteTracking'!$H1064/100,0)</f>
        <v>0</v>
      </c>
      <c r="T1038" s="67">
        <f>IF(ISNUMBER('B. WasteTracking'!H1064), 'B. WasteTracking'!H1064,0)</f>
        <v>0</v>
      </c>
      <c r="W1038" s="9"/>
      <c r="X1038" s="9"/>
      <c r="AX1038" s="4">
        <v>1026</v>
      </c>
      <c r="AY1038" s="4" t="e">
        <f>IF(#REF!="", "0",#REF! *#REF!/100)</f>
        <v>#REF!</v>
      </c>
      <c r="AZ1038" s="4" t="e">
        <f>IF(#REF!="", "0",#REF! *#REF!/100)</f>
        <v>#REF!</v>
      </c>
      <c r="BA1038" s="4" t="e">
        <f>IF(#REF!="", "0",#REF! *#REF!/100)</f>
        <v>#REF!</v>
      </c>
      <c r="BB1038" s="4" t="e">
        <f>IF(#REF!="", "0",#REF! *#REF!/100)</f>
        <v>#REF!</v>
      </c>
    </row>
    <row r="1039" spans="16:54" x14ac:dyDescent="0.35">
      <c r="P1039" s="14">
        <f>'B. WasteTracking'!G1065</f>
        <v>0</v>
      </c>
      <c r="Q1039" s="67">
        <f>IF(ISNUMBER('B. WasteTracking'!I1065), IF('B. WasteTracking'!$I$38=Calculations!$O$6,'B. WasteTracking'!I1065,'B. WasteTracking'!I1065*'B. WasteTracking'!$H1065/100),0)</f>
        <v>0</v>
      </c>
      <c r="R1039" s="67">
        <f>IF(ISNUMBER('B. WasteTracking'!J1065), IF('B. WasteTracking'!$J$38=Calculations!$O$6,'B. WasteTracking'!J1065,'B. WasteTracking'!J1065*'B. WasteTracking'!$H1065/100),0)</f>
        <v>0</v>
      </c>
      <c r="S1039" s="67">
        <f>IF(ISNUMBER('B. WasteTracking'!K1065), 'B. WasteTracking'!K1065*'B. WasteTracking'!$H1065/100,0)</f>
        <v>0</v>
      </c>
      <c r="T1039" s="67">
        <f>IF(ISNUMBER('B. WasteTracking'!H1065), 'B. WasteTracking'!H1065,0)</f>
        <v>0</v>
      </c>
      <c r="W1039" s="9"/>
      <c r="X1039" s="9"/>
      <c r="AX1039" s="4">
        <v>1027</v>
      </c>
      <c r="AY1039" s="4" t="e">
        <f>IF(#REF!="", "0",#REF! *#REF!/100)</f>
        <v>#REF!</v>
      </c>
      <c r="AZ1039" s="4" t="e">
        <f>IF(#REF!="", "0",#REF! *#REF!/100)</f>
        <v>#REF!</v>
      </c>
      <c r="BA1039" s="4" t="e">
        <f>IF(#REF!="", "0",#REF! *#REF!/100)</f>
        <v>#REF!</v>
      </c>
      <c r="BB1039" s="4" t="e">
        <f>IF(#REF!="", "0",#REF! *#REF!/100)</f>
        <v>#REF!</v>
      </c>
    </row>
    <row r="1040" spans="16:54" x14ac:dyDescent="0.35">
      <c r="P1040" s="14">
        <f>'B. WasteTracking'!G1066</f>
        <v>0</v>
      </c>
      <c r="Q1040" s="67">
        <f>IF(ISNUMBER('B. WasteTracking'!I1066), IF('B. WasteTracking'!$I$38=Calculations!$O$6,'B. WasteTracking'!I1066,'B. WasteTracking'!I1066*'B. WasteTracking'!$H1066/100),0)</f>
        <v>0</v>
      </c>
      <c r="R1040" s="67">
        <f>IF(ISNUMBER('B. WasteTracking'!J1066), IF('B. WasteTracking'!$J$38=Calculations!$O$6,'B. WasteTracking'!J1066,'B. WasteTracking'!J1066*'B. WasteTracking'!$H1066/100),0)</f>
        <v>0</v>
      </c>
      <c r="S1040" s="67">
        <f>IF(ISNUMBER('B. WasteTracking'!K1066), 'B. WasteTracking'!K1066*'B. WasteTracking'!$H1066/100,0)</f>
        <v>0</v>
      </c>
      <c r="T1040" s="67">
        <f>IF(ISNUMBER('B. WasteTracking'!H1066), 'B. WasteTracking'!H1066,0)</f>
        <v>0</v>
      </c>
      <c r="W1040" s="9"/>
      <c r="X1040" s="9"/>
      <c r="AX1040" s="4">
        <v>1028</v>
      </c>
      <c r="AY1040" s="4" t="e">
        <f>IF(#REF!="", "0",#REF! *#REF!/100)</f>
        <v>#REF!</v>
      </c>
      <c r="AZ1040" s="4" t="e">
        <f>IF(#REF!="", "0",#REF! *#REF!/100)</f>
        <v>#REF!</v>
      </c>
      <c r="BA1040" s="4" t="e">
        <f>IF(#REF!="", "0",#REF! *#REF!/100)</f>
        <v>#REF!</v>
      </c>
      <c r="BB1040" s="4" t="e">
        <f>IF(#REF!="", "0",#REF! *#REF!/100)</f>
        <v>#REF!</v>
      </c>
    </row>
    <row r="1041" spans="16:54" x14ac:dyDescent="0.35">
      <c r="P1041" s="14">
        <f>'B. WasteTracking'!G1067</f>
        <v>0</v>
      </c>
      <c r="Q1041" s="67">
        <f>IF(ISNUMBER('B. WasteTracking'!I1067), IF('B. WasteTracking'!$I$38=Calculations!$O$6,'B. WasteTracking'!I1067,'B. WasteTracking'!I1067*'B. WasteTracking'!$H1067/100),0)</f>
        <v>0</v>
      </c>
      <c r="R1041" s="67">
        <f>IF(ISNUMBER('B. WasteTracking'!J1067), IF('B. WasteTracking'!$J$38=Calculations!$O$6,'B. WasteTracking'!J1067,'B. WasteTracking'!J1067*'B. WasteTracking'!$H1067/100),0)</f>
        <v>0</v>
      </c>
      <c r="S1041" s="67">
        <f>IF(ISNUMBER('B. WasteTracking'!K1067), 'B. WasteTracking'!K1067*'B. WasteTracking'!$H1067/100,0)</f>
        <v>0</v>
      </c>
      <c r="T1041" s="67">
        <f>IF(ISNUMBER('B. WasteTracking'!H1067), 'B. WasteTracking'!H1067,0)</f>
        <v>0</v>
      </c>
      <c r="W1041" s="9"/>
      <c r="X1041" s="9"/>
      <c r="AX1041" s="4">
        <v>1029</v>
      </c>
      <c r="AY1041" s="4" t="e">
        <f>IF(#REF!="", "0",#REF! *#REF!/100)</f>
        <v>#REF!</v>
      </c>
      <c r="AZ1041" s="4" t="e">
        <f>IF(#REF!="", "0",#REF! *#REF!/100)</f>
        <v>#REF!</v>
      </c>
      <c r="BA1041" s="4" t="e">
        <f>IF(#REF!="", "0",#REF! *#REF!/100)</f>
        <v>#REF!</v>
      </c>
      <c r="BB1041" s="4" t="e">
        <f>IF(#REF!="", "0",#REF! *#REF!/100)</f>
        <v>#REF!</v>
      </c>
    </row>
    <row r="1042" spans="16:54" x14ac:dyDescent="0.35">
      <c r="P1042" s="14">
        <f>'B. WasteTracking'!G1068</f>
        <v>0</v>
      </c>
      <c r="Q1042" s="67">
        <f>IF(ISNUMBER('B. WasteTracking'!I1068), IF('B. WasteTracking'!$I$38=Calculations!$O$6,'B. WasteTracking'!I1068,'B. WasteTracking'!I1068*'B. WasteTracking'!$H1068/100),0)</f>
        <v>0</v>
      </c>
      <c r="R1042" s="67">
        <f>IF(ISNUMBER('B. WasteTracking'!J1068), IF('B. WasteTracking'!$J$38=Calculations!$O$6,'B. WasteTracking'!J1068,'B. WasteTracking'!J1068*'B. WasteTracking'!$H1068/100),0)</f>
        <v>0</v>
      </c>
      <c r="S1042" s="67">
        <f>IF(ISNUMBER('B. WasteTracking'!K1068), 'B. WasteTracking'!K1068*'B. WasteTracking'!$H1068/100,0)</f>
        <v>0</v>
      </c>
      <c r="T1042" s="67">
        <f>IF(ISNUMBER('B. WasteTracking'!H1068), 'B. WasteTracking'!H1068,0)</f>
        <v>0</v>
      </c>
      <c r="W1042" s="9"/>
      <c r="X1042" s="9"/>
      <c r="AX1042" s="4">
        <v>1030</v>
      </c>
      <c r="AY1042" s="4" t="e">
        <f>IF(#REF!="", "0",#REF! *#REF!/100)</f>
        <v>#REF!</v>
      </c>
      <c r="AZ1042" s="4" t="e">
        <f>IF(#REF!="", "0",#REF! *#REF!/100)</f>
        <v>#REF!</v>
      </c>
      <c r="BA1042" s="4" t="e">
        <f>IF(#REF!="", "0",#REF! *#REF!/100)</f>
        <v>#REF!</v>
      </c>
      <c r="BB1042" s="4" t="e">
        <f>IF(#REF!="", "0",#REF! *#REF!/100)</f>
        <v>#REF!</v>
      </c>
    </row>
    <row r="1043" spans="16:54" x14ac:dyDescent="0.35">
      <c r="P1043" s="14">
        <f>'B. WasteTracking'!G1069</f>
        <v>0</v>
      </c>
      <c r="Q1043" s="67">
        <f>IF(ISNUMBER('B. WasteTracking'!I1069), IF('B. WasteTracking'!$I$38=Calculations!$O$6,'B. WasteTracking'!I1069,'B. WasteTracking'!I1069*'B. WasteTracking'!$H1069/100),0)</f>
        <v>0</v>
      </c>
      <c r="R1043" s="67">
        <f>IF(ISNUMBER('B. WasteTracking'!J1069), IF('B. WasteTracking'!$J$38=Calculations!$O$6,'B. WasteTracking'!J1069,'B. WasteTracking'!J1069*'B. WasteTracking'!$H1069/100),0)</f>
        <v>0</v>
      </c>
      <c r="S1043" s="67">
        <f>IF(ISNUMBER('B. WasteTracking'!K1069), 'B. WasteTracking'!K1069*'B. WasteTracking'!$H1069/100,0)</f>
        <v>0</v>
      </c>
      <c r="T1043" s="67">
        <f>IF(ISNUMBER('B. WasteTracking'!H1069), 'B. WasteTracking'!H1069,0)</f>
        <v>0</v>
      </c>
      <c r="W1043" s="9"/>
      <c r="X1043" s="9"/>
      <c r="AX1043" s="4">
        <v>1031</v>
      </c>
      <c r="AY1043" s="4" t="e">
        <f>IF(#REF!="", "0",#REF! *#REF!/100)</f>
        <v>#REF!</v>
      </c>
      <c r="AZ1043" s="4" t="e">
        <f>IF(#REF!="", "0",#REF! *#REF!/100)</f>
        <v>#REF!</v>
      </c>
      <c r="BA1043" s="4" t="e">
        <f>IF(#REF!="", "0",#REF! *#REF!/100)</f>
        <v>#REF!</v>
      </c>
      <c r="BB1043" s="4" t="e">
        <f>IF(#REF!="", "0",#REF! *#REF!/100)</f>
        <v>#REF!</v>
      </c>
    </row>
    <row r="1044" spans="16:54" x14ac:dyDescent="0.35">
      <c r="P1044" s="14">
        <f>'B. WasteTracking'!G1070</f>
        <v>0</v>
      </c>
      <c r="Q1044" s="67">
        <f>IF(ISNUMBER('B. WasteTracking'!I1070), IF('B. WasteTracking'!$I$38=Calculations!$O$6,'B. WasteTracking'!I1070,'B. WasteTracking'!I1070*'B. WasteTracking'!$H1070/100),0)</f>
        <v>0</v>
      </c>
      <c r="R1044" s="67">
        <f>IF(ISNUMBER('B. WasteTracking'!J1070), IF('B. WasteTracking'!$J$38=Calculations!$O$6,'B. WasteTracking'!J1070,'B. WasteTracking'!J1070*'B. WasteTracking'!$H1070/100),0)</f>
        <v>0</v>
      </c>
      <c r="S1044" s="67">
        <f>IF(ISNUMBER('B. WasteTracking'!K1070), 'B. WasteTracking'!K1070*'B. WasteTracking'!$H1070/100,0)</f>
        <v>0</v>
      </c>
      <c r="T1044" s="67">
        <f>IF(ISNUMBER('B. WasteTracking'!H1070), 'B. WasteTracking'!H1070,0)</f>
        <v>0</v>
      </c>
      <c r="W1044" s="9"/>
      <c r="X1044" s="9"/>
      <c r="AX1044" s="4">
        <v>1032</v>
      </c>
      <c r="AY1044" s="4" t="e">
        <f>IF(#REF!="", "0",#REF! *#REF!/100)</f>
        <v>#REF!</v>
      </c>
      <c r="AZ1044" s="4" t="e">
        <f>IF(#REF!="", "0",#REF! *#REF!/100)</f>
        <v>#REF!</v>
      </c>
      <c r="BA1044" s="4" t="e">
        <f>IF(#REF!="", "0",#REF! *#REF!/100)</f>
        <v>#REF!</v>
      </c>
      <c r="BB1044" s="4" t="e">
        <f>IF(#REF!="", "0",#REF! *#REF!/100)</f>
        <v>#REF!</v>
      </c>
    </row>
    <row r="1045" spans="16:54" x14ac:dyDescent="0.35">
      <c r="P1045" s="14">
        <f>'B. WasteTracking'!G1071</f>
        <v>0</v>
      </c>
      <c r="Q1045" s="67">
        <f>IF(ISNUMBER('B. WasteTracking'!I1071), IF('B. WasteTracking'!$I$38=Calculations!$O$6,'B. WasteTracking'!I1071,'B. WasteTracking'!I1071*'B. WasteTracking'!$H1071/100),0)</f>
        <v>0</v>
      </c>
      <c r="R1045" s="67">
        <f>IF(ISNUMBER('B. WasteTracking'!J1071), IF('B. WasteTracking'!$J$38=Calculations!$O$6,'B. WasteTracking'!J1071,'B. WasteTracking'!J1071*'B. WasteTracking'!$H1071/100),0)</f>
        <v>0</v>
      </c>
      <c r="S1045" s="67">
        <f>IF(ISNUMBER('B. WasteTracking'!K1071), 'B. WasteTracking'!K1071*'B. WasteTracking'!$H1071/100,0)</f>
        <v>0</v>
      </c>
      <c r="T1045" s="67">
        <f>IF(ISNUMBER('B. WasteTracking'!H1071), 'B. WasteTracking'!H1071,0)</f>
        <v>0</v>
      </c>
      <c r="W1045" s="9"/>
      <c r="X1045" s="9"/>
      <c r="AX1045" s="4">
        <v>1033</v>
      </c>
      <c r="AY1045" s="4" t="e">
        <f>IF(#REF!="", "0",#REF! *#REF!/100)</f>
        <v>#REF!</v>
      </c>
      <c r="AZ1045" s="4" t="e">
        <f>IF(#REF!="", "0",#REF! *#REF!/100)</f>
        <v>#REF!</v>
      </c>
      <c r="BA1045" s="4" t="e">
        <f>IF(#REF!="", "0",#REF! *#REF!/100)</f>
        <v>#REF!</v>
      </c>
      <c r="BB1045" s="4" t="e">
        <f>IF(#REF!="", "0",#REF! *#REF!/100)</f>
        <v>#REF!</v>
      </c>
    </row>
    <row r="1046" spans="16:54" x14ac:dyDescent="0.35">
      <c r="P1046" s="14">
        <f>'B. WasteTracking'!G1072</f>
        <v>0</v>
      </c>
      <c r="Q1046" s="67">
        <f>IF(ISNUMBER('B. WasteTracking'!I1072), IF('B. WasteTracking'!$I$38=Calculations!$O$6,'B. WasteTracking'!I1072,'B. WasteTracking'!I1072*'B. WasteTracking'!$H1072/100),0)</f>
        <v>0</v>
      </c>
      <c r="R1046" s="67">
        <f>IF(ISNUMBER('B. WasteTracking'!J1072), IF('B. WasteTracking'!$J$38=Calculations!$O$6,'B. WasteTracking'!J1072,'B. WasteTracking'!J1072*'B. WasteTracking'!$H1072/100),0)</f>
        <v>0</v>
      </c>
      <c r="S1046" s="67">
        <f>IF(ISNUMBER('B. WasteTracking'!K1072), 'B. WasteTracking'!K1072*'B. WasteTracking'!$H1072/100,0)</f>
        <v>0</v>
      </c>
      <c r="T1046" s="67">
        <f>IF(ISNUMBER('B. WasteTracking'!H1072), 'B. WasteTracking'!H1072,0)</f>
        <v>0</v>
      </c>
      <c r="W1046" s="9"/>
      <c r="X1046" s="9"/>
      <c r="AX1046" s="4">
        <v>1034</v>
      </c>
      <c r="AY1046" s="4" t="e">
        <f>IF(#REF!="", "0",#REF! *#REF!/100)</f>
        <v>#REF!</v>
      </c>
      <c r="AZ1046" s="4" t="e">
        <f>IF(#REF!="", "0",#REF! *#REF!/100)</f>
        <v>#REF!</v>
      </c>
      <c r="BA1046" s="4" t="e">
        <f>IF(#REF!="", "0",#REF! *#REF!/100)</f>
        <v>#REF!</v>
      </c>
      <c r="BB1046" s="4" t="e">
        <f>IF(#REF!="", "0",#REF! *#REF!/100)</f>
        <v>#REF!</v>
      </c>
    </row>
    <row r="1047" spans="16:54" x14ac:dyDescent="0.35">
      <c r="P1047" s="14">
        <f>'B. WasteTracking'!G1073</f>
        <v>0</v>
      </c>
      <c r="Q1047" s="67">
        <f>IF(ISNUMBER('B. WasteTracking'!I1073), IF('B. WasteTracking'!$I$38=Calculations!$O$6,'B. WasteTracking'!I1073,'B. WasteTracking'!I1073*'B. WasteTracking'!$H1073/100),0)</f>
        <v>0</v>
      </c>
      <c r="R1047" s="67">
        <f>IF(ISNUMBER('B. WasteTracking'!J1073), IF('B. WasteTracking'!$J$38=Calculations!$O$6,'B. WasteTracking'!J1073,'B. WasteTracking'!J1073*'B. WasteTracking'!$H1073/100),0)</f>
        <v>0</v>
      </c>
      <c r="S1047" s="67">
        <f>IF(ISNUMBER('B. WasteTracking'!K1073), 'B. WasteTracking'!K1073*'B. WasteTracking'!$H1073/100,0)</f>
        <v>0</v>
      </c>
      <c r="T1047" s="67">
        <f>IF(ISNUMBER('B. WasteTracking'!H1073), 'B. WasteTracking'!H1073,0)</f>
        <v>0</v>
      </c>
      <c r="W1047" s="9"/>
      <c r="X1047" s="9"/>
      <c r="AX1047" s="4">
        <v>1035</v>
      </c>
      <c r="AY1047" s="4" t="e">
        <f>IF(#REF!="", "0",#REF! *#REF!/100)</f>
        <v>#REF!</v>
      </c>
      <c r="AZ1047" s="4" t="e">
        <f>IF(#REF!="", "0",#REF! *#REF!/100)</f>
        <v>#REF!</v>
      </c>
      <c r="BA1047" s="4" t="e">
        <f>IF(#REF!="", "0",#REF! *#REF!/100)</f>
        <v>#REF!</v>
      </c>
      <c r="BB1047" s="4" t="e">
        <f>IF(#REF!="", "0",#REF! *#REF!/100)</f>
        <v>#REF!</v>
      </c>
    </row>
    <row r="1048" spans="16:54" x14ac:dyDescent="0.35">
      <c r="P1048" s="14">
        <f>'B. WasteTracking'!G1074</f>
        <v>0</v>
      </c>
      <c r="Q1048" s="67">
        <f>IF(ISNUMBER('B. WasteTracking'!I1074), IF('B. WasteTracking'!$I$38=Calculations!$O$6,'B. WasteTracking'!I1074,'B. WasteTracking'!I1074*'B. WasteTracking'!$H1074/100),0)</f>
        <v>0</v>
      </c>
      <c r="R1048" s="67">
        <f>IF(ISNUMBER('B. WasteTracking'!J1074), IF('B. WasteTracking'!$J$38=Calculations!$O$6,'B. WasteTracking'!J1074,'B. WasteTracking'!J1074*'B. WasteTracking'!$H1074/100),0)</f>
        <v>0</v>
      </c>
      <c r="S1048" s="67">
        <f>IF(ISNUMBER('B. WasteTracking'!K1074), 'B. WasteTracking'!K1074*'B. WasteTracking'!$H1074/100,0)</f>
        <v>0</v>
      </c>
      <c r="T1048" s="67">
        <f>IF(ISNUMBER('B. WasteTracking'!H1074), 'B. WasteTracking'!H1074,0)</f>
        <v>0</v>
      </c>
      <c r="W1048" s="9"/>
      <c r="X1048" s="9"/>
      <c r="AX1048" s="4">
        <v>1036</v>
      </c>
      <c r="AY1048" s="4" t="e">
        <f>IF(#REF!="", "0",#REF! *#REF!/100)</f>
        <v>#REF!</v>
      </c>
      <c r="AZ1048" s="4" t="e">
        <f>IF(#REF!="", "0",#REF! *#REF!/100)</f>
        <v>#REF!</v>
      </c>
      <c r="BA1048" s="4" t="e">
        <f>IF(#REF!="", "0",#REF! *#REF!/100)</f>
        <v>#REF!</v>
      </c>
      <c r="BB1048" s="4" t="e">
        <f>IF(#REF!="", "0",#REF! *#REF!/100)</f>
        <v>#REF!</v>
      </c>
    </row>
    <row r="1049" spans="16:54" x14ac:dyDescent="0.35">
      <c r="P1049" s="14">
        <f>'B. WasteTracking'!G1075</f>
        <v>0</v>
      </c>
      <c r="Q1049" s="67">
        <f>IF(ISNUMBER('B. WasteTracking'!I1075), IF('B. WasteTracking'!$I$38=Calculations!$O$6,'B. WasteTracking'!I1075,'B. WasteTracking'!I1075*'B. WasteTracking'!$H1075/100),0)</f>
        <v>0</v>
      </c>
      <c r="R1049" s="67">
        <f>IF(ISNUMBER('B. WasteTracking'!J1075), IF('B. WasteTracking'!$J$38=Calculations!$O$6,'B. WasteTracking'!J1075,'B. WasteTracking'!J1075*'B. WasteTracking'!$H1075/100),0)</f>
        <v>0</v>
      </c>
      <c r="S1049" s="67">
        <f>IF(ISNUMBER('B. WasteTracking'!K1075), 'B. WasteTracking'!K1075*'B. WasteTracking'!$H1075/100,0)</f>
        <v>0</v>
      </c>
      <c r="T1049" s="67">
        <f>IF(ISNUMBER('B. WasteTracking'!H1075), 'B. WasteTracking'!H1075,0)</f>
        <v>0</v>
      </c>
      <c r="W1049" s="9"/>
      <c r="X1049" s="9"/>
      <c r="AX1049" s="4">
        <v>1037</v>
      </c>
      <c r="AY1049" s="4" t="e">
        <f>IF(#REF!="", "0",#REF! *#REF!/100)</f>
        <v>#REF!</v>
      </c>
      <c r="AZ1049" s="4" t="e">
        <f>IF(#REF!="", "0",#REF! *#REF!/100)</f>
        <v>#REF!</v>
      </c>
      <c r="BA1049" s="4" t="e">
        <f>IF(#REF!="", "0",#REF! *#REF!/100)</f>
        <v>#REF!</v>
      </c>
      <c r="BB1049" s="4" t="e">
        <f>IF(#REF!="", "0",#REF! *#REF!/100)</f>
        <v>#REF!</v>
      </c>
    </row>
    <row r="1050" spans="16:54" x14ac:dyDescent="0.35">
      <c r="P1050" s="14">
        <f>'B. WasteTracking'!G1076</f>
        <v>0</v>
      </c>
      <c r="Q1050" s="67">
        <f>IF(ISNUMBER('B. WasteTracking'!I1076), IF('B. WasteTracking'!$I$38=Calculations!$O$6,'B. WasteTracking'!I1076,'B. WasteTracking'!I1076*'B. WasteTracking'!$H1076/100),0)</f>
        <v>0</v>
      </c>
      <c r="R1050" s="67">
        <f>IF(ISNUMBER('B. WasteTracking'!J1076), IF('B. WasteTracking'!$J$38=Calculations!$O$6,'B. WasteTracking'!J1076,'B. WasteTracking'!J1076*'B. WasteTracking'!$H1076/100),0)</f>
        <v>0</v>
      </c>
      <c r="S1050" s="67">
        <f>IF(ISNUMBER('B. WasteTracking'!K1076), 'B. WasteTracking'!K1076*'B. WasteTracking'!$H1076/100,0)</f>
        <v>0</v>
      </c>
      <c r="T1050" s="67">
        <f>IF(ISNUMBER('B. WasteTracking'!H1076), 'B. WasteTracking'!H1076,0)</f>
        <v>0</v>
      </c>
      <c r="W1050" s="9"/>
      <c r="X1050" s="9"/>
      <c r="AX1050" s="4">
        <v>1038</v>
      </c>
      <c r="AY1050" s="4" t="e">
        <f>IF(#REF!="", "0",#REF! *#REF!/100)</f>
        <v>#REF!</v>
      </c>
      <c r="AZ1050" s="4" t="e">
        <f>IF(#REF!="", "0",#REF! *#REF!/100)</f>
        <v>#REF!</v>
      </c>
      <c r="BA1050" s="4" t="e">
        <f>IF(#REF!="", "0",#REF! *#REF!/100)</f>
        <v>#REF!</v>
      </c>
      <c r="BB1050" s="4" t="e">
        <f>IF(#REF!="", "0",#REF! *#REF!/100)</f>
        <v>#REF!</v>
      </c>
    </row>
    <row r="1051" spans="16:54" x14ac:dyDescent="0.35">
      <c r="P1051" s="14">
        <f>'B. WasteTracking'!G1077</f>
        <v>0</v>
      </c>
      <c r="Q1051" s="67">
        <f>IF(ISNUMBER('B. WasteTracking'!I1077), IF('B. WasteTracking'!$I$38=Calculations!$O$6,'B. WasteTracking'!I1077,'B. WasteTracking'!I1077*'B. WasteTracking'!$H1077/100),0)</f>
        <v>0</v>
      </c>
      <c r="R1051" s="67">
        <f>IF(ISNUMBER('B. WasteTracking'!J1077), IF('B. WasteTracking'!$J$38=Calculations!$O$6,'B. WasteTracking'!J1077,'B. WasteTracking'!J1077*'B. WasteTracking'!$H1077/100),0)</f>
        <v>0</v>
      </c>
      <c r="S1051" s="67">
        <f>IF(ISNUMBER('B. WasteTracking'!K1077), 'B. WasteTracking'!K1077*'B. WasteTracking'!$H1077/100,0)</f>
        <v>0</v>
      </c>
      <c r="T1051" s="67">
        <f>IF(ISNUMBER('B. WasteTracking'!H1077), 'B. WasteTracking'!H1077,0)</f>
        <v>0</v>
      </c>
      <c r="W1051" s="9"/>
      <c r="X1051" s="9"/>
      <c r="AX1051" s="4">
        <v>1039</v>
      </c>
      <c r="AY1051" s="4" t="e">
        <f>IF(#REF!="", "0",#REF! *#REF!/100)</f>
        <v>#REF!</v>
      </c>
      <c r="AZ1051" s="4" t="e">
        <f>IF(#REF!="", "0",#REF! *#REF!/100)</f>
        <v>#REF!</v>
      </c>
      <c r="BA1051" s="4" t="e">
        <f>IF(#REF!="", "0",#REF! *#REF!/100)</f>
        <v>#REF!</v>
      </c>
      <c r="BB1051" s="4" t="e">
        <f>IF(#REF!="", "0",#REF! *#REF!/100)</f>
        <v>#REF!</v>
      </c>
    </row>
    <row r="1052" spans="16:54" x14ac:dyDescent="0.35">
      <c r="P1052" s="14">
        <f>'B. WasteTracking'!G1078</f>
        <v>0</v>
      </c>
      <c r="Q1052" s="67">
        <f>IF(ISNUMBER('B. WasteTracking'!I1078), IF('B. WasteTracking'!$I$38=Calculations!$O$6,'B. WasteTracking'!I1078,'B. WasteTracking'!I1078*'B. WasteTracking'!$H1078/100),0)</f>
        <v>0</v>
      </c>
      <c r="R1052" s="67">
        <f>IF(ISNUMBER('B. WasteTracking'!J1078), IF('B. WasteTracking'!$J$38=Calculations!$O$6,'B. WasteTracking'!J1078,'B. WasteTracking'!J1078*'B. WasteTracking'!$H1078/100),0)</f>
        <v>0</v>
      </c>
      <c r="S1052" s="67">
        <f>IF(ISNUMBER('B. WasteTracking'!K1078), 'B. WasteTracking'!K1078*'B. WasteTracking'!$H1078/100,0)</f>
        <v>0</v>
      </c>
      <c r="T1052" s="67">
        <f>IF(ISNUMBER('B. WasteTracking'!H1078), 'B. WasteTracking'!H1078,0)</f>
        <v>0</v>
      </c>
      <c r="W1052" s="9"/>
      <c r="X1052" s="9"/>
      <c r="AX1052" s="4">
        <v>1040</v>
      </c>
      <c r="AY1052" s="4" t="e">
        <f>IF(#REF!="", "0",#REF! *#REF!/100)</f>
        <v>#REF!</v>
      </c>
      <c r="AZ1052" s="4" t="e">
        <f>IF(#REF!="", "0",#REF! *#REF!/100)</f>
        <v>#REF!</v>
      </c>
      <c r="BA1052" s="4" t="e">
        <f>IF(#REF!="", "0",#REF! *#REF!/100)</f>
        <v>#REF!</v>
      </c>
      <c r="BB1052" s="4" t="e">
        <f>IF(#REF!="", "0",#REF! *#REF!/100)</f>
        <v>#REF!</v>
      </c>
    </row>
    <row r="1053" spans="16:54" x14ac:dyDescent="0.35">
      <c r="P1053" s="14">
        <f>'B. WasteTracking'!G1079</f>
        <v>0</v>
      </c>
      <c r="Q1053" s="67">
        <f>IF(ISNUMBER('B. WasteTracking'!I1079), IF('B. WasteTracking'!$I$38=Calculations!$O$6,'B. WasteTracking'!I1079,'B. WasteTracking'!I1079*'B. WasteTracking'!$H1079/100),0)</f>
        <v>0</v>
      </c>
      <c r="R1053" s="67">
        <f>IF(ISNUMBER('B. WasteTracking'!J1079), IF('B. WasteTracking'!$J$38=Calculations!$O$6,'B. WasteTracking'!J1079,'B. WasteTracking'!J1079*'B. WasteTracking'!$H1079/100),0)</f>
        <v>0</v>
      </c>
      <c r="S1053" s="67">
        <f>IF(ISNUMBER('B. WasteTracking'!K1079), 'B. WasteTracking'!K1079*'B. WasteTracking'!$H1079/100,0)</f>
        <v>0</v>
      </c>
      <c r="T1053" s="67">
        <f>IF(ISNUMBER('B. WasteTracking'!H1079), 'B. WasteTracking'!H1079,0)</f>
        <v>0</v>
      </c>
      <c r="W1053" s="9"/>
      <c r="X1053" s="9"/>
      <c r="AX1053" s="4">
        <v>1041</v>
      </c>
      <c r="AY1053" s="4" t="e">
        <f>IF(#REF!="", "0",#REF! *#REF!/100)</f>
        <v>#REF!</v>
      </c>
      <c r="AZ1053" s="4" t="e">
        <f>IF(#REF!="", "0",#REF! *#REF!/100)</f>
        <v>#REF!</v>
      </c>
      <c r="BA1053" s="4" t="e">
        <f>IF(#REF!="", "0",#REF! *#REF!/100)</f>
        <v>#REF!</v>
      </c>
      <c r="BB1053" s="4" t="e">
        <f>IF(#REF!="", "0",#REF! *#REF!/100)</f>
        <v>#REF!</v>
      </c>
    </row>
    <row r="1054" spans="16:54" x14ac:dyDescent="0.35">
      <c r="P1054" s="14">
        <f>'B. WasteTracking'!G1080</f>
        <v>0</v>
      </c>
      <c r="Q1054" s="67">
        <f>IF(ISNUMBER('B. WasteTracking'!I1080), IF('B. WasteTracking'!$I$38=Calculations!$O$6,'B. WasteTracking'!I1080,'B. WasteTracking'!I1080*'B. WasteTracking'!$H1080/100),0)</f>
        <v>0</v>
      </c>
      <c r="R1054" s="67">
        <f>IF(ISNUMBER('B. WasteTracking'!J1080), IF('B. WasteTracking'!$J$38=Calculations!$O$6,'B. WasteTracking'!J1080,'B. WasteTracking'!J1080*'B. WasteTracking'!$H1080/100),0)</f>
        <v>0</v>
      </c>
      <c r="S1054" s="67">
        <f>IF(ISNUMBER('B. WasteTracking'!K1080), 'B. WasteTracking'!K1080*'B. WasteTracking'!$H1080/100,0)</f>
        <v>0</v>
      </c>
      <c r="T1054" s="67">
        <f>IF(ISNUMBER('B. WasteTracking'!H1080), 'B. WasteTracking'!H1080,0)</f>
        <v>0</v>
      </c>
      <c r="W1054" s="9"/>
      <c r="X1054" s="9"/>
      <c r="AX1054" s="4">
        <v>1042</v>
      </c>
      <c r="AY1054" s="4" t="e">
        <f>IF(#REF!="", "0",#REF! *#REF!/100)</f>
        <v>#REF!</v>
      </c>
      <c r="AZ1054" s="4" t="e">
        <f>IF(#REF!="", "0",#REF! *#REF!/100)</f>
        <v>#REF!</v>
      </c>
      <c r="BA1054" s="4" t="e">
        <f>IF(#REF!="", "0",#REF! *#REF!/100)</f>
        <v>#REF!</v>
      </c>
      <c r="BB1054" s="4" t="e">
        <f>IF(#REF!="", "0",#REF! *#REF!/100)</f>
        <v>#REF!</v>
      </c>
    </row>
    <row r="1055" spans="16:54" x14ac:dyDescent="0.35">
      <c r="P1055" s="14">
        <f>'B. WasteTracking'!G1081</f>
        <v>0</v>
      </c>
      <c r="Q1055" s="67">
        <f>IF(ISNUMBER('B. WasteTracking'!I1081), IF('B. WasteTracking'!$I$38=Calculations!$O$6,'B. WasteTracking'!I1081,'B. WasteTracking'!I1081*'B. WasteTracking'!$H1081/100),0)</f>
        <v>0</v>
      </c>
      <c r="R1055" s="67">
        <f>IF(ISNUMBER('B. WasteTracking'!J1081), IF('B. WasteTracking'!$J$38=Calculations!$O$6,'B. WasteTracking'!J1081,'B. WasteTracking'!J1081*'B. WasteTracking'!$H1081/100),0)</f>
        <v>0</v>
      </c>
      <c r="S1055" s="67">
        <f>IF(ISNUMBER('B. WasteTracking'!K1081), 'B. WasteTracking'!K1081*'B. WasteTracking'!$H1081/100,0)</f>
        <v>0</v>
      </c>
      <c r="T1055" s="67">
        <f>IF(ISNUMBER('B. WasteTracking'!H1081), 'B. WasteTracking'!H1081,0)</f>
        <v>0</v>
      </c>
      <c r="W1055" s="9"/>
      <c r="X1055" s="9"/>
      <c r="AX1055" s="4">
        <v>1043</v>
      </c>
      <c r="AY1055" s="4" t="e">
        <f>IF(#REF!="", "0",#REF! *#REF!/100)</f>
        <v>#REF!</v>
      </c>
      <c r="AZ1055" s="4" t="e">
        <f>IF(#REF!="", "0",#REF! *#REF!/100)</f>
        <v>#REF!</v>
      </c>
      <c r="BA1055" s="4" t="e">
        <f>IF(#REF!="", "0",#REF! *#REF!/100)</f>
        <v>#REF!</v>
      </c>
      <c r="BB1055" s="4" t="e">
        <f>IF(#REF!="", "0",#REF! *#REF!/100)</f>
        <v>#REF!</v>
      </c>
    </row>
    <row r="1056" spans="16:54" x14ac:dyDescent="0.35">
      <c r="P1056" s="14">
        <f>'B. WasteTracking'!G1082</f>
        <v>0</v>
      </c>
      <c r="Q1056" s="67">
        <f>IF(ISNUMBER('B. WasteTracking'!I1082), IF('B. WasteTracking'!$I$38=Calculations!$O$6,'B. WasteTracking'!I1082,'B. WasteTracking'!I1082*'B. WasteTracking'!$H1082/100),0)</f>
        <v>0</v>
      </c>
      <c r="R1056" s="67">
        <f>IF(ISNUMBER('B. WasteTracking'!J1082), IF('B. WasteTracking'!$J$38=Calculations!$O$6,'B. WasteTracking'!J1082,'B. WasteTracking'!J1082*'B. WasteTracking'!$H1082/100),0)</f>
        <v>0</v>
      </c>
      <c r="S1056" s="67">
        <f>IF(ISNUMBER('B. WasteTracking'!K1082), 'B. WasteTracking'!K1082*'B. WasteTracking'!$H1082/100,0)</f>
        <v>0</v>
      </c>
      <c r="T1056" s="67">
        <f>IF(ISNUMBER('B. WasteTracking'!H1082), 'B. WasteTracking'!H1082,0)</f>
        <v>0</v>
      </c>
      <c r="W1056" s="9"/>
      <c r="X1056" s="9"/>
      <c r="AX1056" s="4">
        <v>1044</v>
      </c>
      <c r="AY1056" s="4" t="e">
        <f>IF(#REF!="", "0",#REF! *#REF!/100)</f>
        <v>#REF!</v>
      </c>
      <c r="AZ1056" s="4" t="e">
        <f>IF(#REF!="", "0",#REF! *#REF!/100)</f>
        <v>#REF!</v>
      </c>
      <c r="BA1056" s="4" t="e">
        <f>IF(#REF!="", "0",#REF! *#REF!/100)</f>
        <v>#REF!</v>
      </c>
      <c r="BB1056" s="4" t="e">
        <f>IF(#REF!="", "0",#REF! *#REF!/100)</f>
        <v>#REF!</v>
      </c>
    </row>
    <row r="1057" spans="15:54" x14ac:dyDescent="0.35">
      <c r="P1057" s="14">
        <f>'B. WasteTracking'!G1083</f>
        <v>0</v>
      </c>
      <c r="Q1057" s="67">
        <f>IF(ISNUMBER('B. WasteTracking'!I1083), IF('B. WasteTracking'!$I$38=Calculations!$O$6,'B. WasteTracking'!I1083,'B. WasteTracking'!I1083*'B. WasteTracking'!$H1083/100),0)</f>
        <v>0</v>
      </c>
      <c r="R1057" s="67">
        <f>IF(ISNUMBER('B. WasteTracking'!J1083), IF('B. WasteTracking'!$J$38=Calculations!$O$6,'B. WasteTracking'!J1083,'B. WasteTracking'!J1083*'B. WasteTracking'!$H1083/100),0)</f>
        <v>0</v>
      </c>
      <c r="S1057" s="67">
        <f>IF(ISNUMBER('B. WasteTracking'!K1083), 'B. WasteTracking'!K1083*'B. WasteTracking'!$H1083/100,0)</f>
        <v>0</v>
      </c>
      <c r="T1057" s="67">
        <f>IF(ISNUMBER('B. WasteTracking'!H1083), 'B. WasteTracking'!H1083,0)</f>
        <v>0</v>
      </c>
      <c r="W1057" s="9"/>
      <c r="X1057" s="9"/>
      <c r="AX1057" s="4">
        <v>1045</v>
      </c>
      <c r="AY1057" s="4" t="e">
        <f>IF(#REF!="", "0",#REF! *#REF!/100)</f>
        <v>#REF!</v>
      </c>
      <c r="AZ1057" s="4" t="e">
        <f>IF(#REF!="", "0",#REF! *#REF!/100)</f>
        <v>#REF!</v>
      </c>
      <c r="BA1057" s="4" t="e">
        <f>IF(#REF!="", "0",#REF! *#REF!/100)</f>
        <v>#REF!</v>
      </c>
      <c r="BB1057" s="4" t="e">
        <f>IF(#REF!="", "0",#REF! *#REF!/100)</f>
        <v>#REF!</v>
      </c>
    </row>
    <row r="1058" spans="15:54" x14ac:dyDescent="0.35">
      <c r="P1058" s="14">
        <f>'B. WasteTracking'!G1084</f>
        <v>0</v>
      </c>
      <c r="Q1058" s="67">
        <f>IF(ISNUMBER('B. WasteTracking'!I1084), IF('B. WasteTracking'!$I$38=Calculations!$O$6,'B. WasteTracking'!I1084,'B. WasteTracking'!I1084*'B. WasteTracking'!$H1084/100),0)</f>
        <v>0</v>
      </c>
      <c r="R1058" s="67">
        <f>IF(ISNUMBER('B. WasteTracking'!J1084), IF('B. WasteTracking'!$J$38=Calculations!$O$6,'B. WasteTracking'!J1084,'B. WasteTracking'!J1084*'B. WasteTracking'!$H1084/100),0)</f>
        <v>0</v>
      </c>
      <c r="S1058" s="67">
        <f>IF(ISNUMBER('B. WasteTracking'!K1084), 'B. WasteTracking'!K1084*'B. WasteTracking'!$H1084/100,0)</f>
        <v>0</v>
      </c>
      <c r="T1058" s="67">
        <f>IF(ISNUMBER('B. WasteTracking'!H1084), 'B. WasteTracking'!H1084,0)</f>
        <v>0</v>
      </c>
      <c r="W1058" s="9"/>
      <c r="X1058" s="9"/>
      <c r="AX1058" s="4">
        <v>1046</v>
      </c>
      <c r="AY1058" s="4" t="e">
        <f>IF(#REF!="", "0",#REF! *#REF!/100)</f>
        <v>#REF!</v>
      </c>
      <c r="AZ1058" s="4" t="e">
        <f>IF(#REF!="", "0",#REF! *#REF!/100)</f>
        <v>#REF!</v>
      </c>
      <c r="BA1058" s="4" t="e">
        <f>IF(#REF!="", "0",#REF! *#REF!/100)</f>
        <v>#REF!</v>
      </c>
      <c r="BB1058" s="4" t="e">
        <f>IF(#REF!="", "0",#REF! *#REF!/100)</f>
        <v>#REF!</v>
      </c>
    </row>
    <row r="1059" spans="15:54" x14ac:dyDescent="0.35">
      <c r="P1059" s="14">
        <f>'B. WasteTracking'!G1085</f>
        <v>0</v>
      </c>
      <c r="Q1059" s="67">
        <f>IF(ISNUMBER('B. WasteTracking'!I1085), IF('B. WasteTracking'!$I$38=Calculations!$O$6,'B. WasteTracking'!I1085,'B. WasteTracking'!I1085*'B. WasteTracking'!$H1085/100),0)</f>
        <v>0</v>
      </c>
      <c r="R1059" s="67">
        <f>IF(ISNUMBER('B. WasteTracking'!J1085), IF('B. WasteTracking'!$J$38=Calculations!$O$6,'B. WasteTracking'!J1085,'B. WasteTracking'!J1085*'B. WasteTracking'!$H1085/100),0)</f>
        <v>0</v>
      </c>
      <c r="S1059" s="67">
        <f>IF(ISNUMBER('B. WasteTracking'!K1085), 'B. WasteTracking'!K1085*'B. WasteTracking'!$H1085/100,0)</f>
        <v>0</v>
      </c>
      <c r="T1059" s="67">
        <f>IF(ISNUMBER('B. WasteTracking'!H1085), 'B. WasteTracking'!H1085,0)</f>
        <v>0</v>
      </c>
      <c r="W1059" s="9"/>
      <c r="X1059" s="9"/>
      <c r="AX1059" s="4">
        <v>1047</v>
      </c>
      <c r="AY1059" s="4" t="e">
        <f>IF(#REF!="", "0",#REF! *#REF!/100)</f>
        <v>#REF!</v>
      </c>
      <c r="AZ1059" s="4" t="e">
        <f>IF(#REF!="", "0",#REF! *#REF!/100)</f>
        <v>#REF!</v>
      </c>
      <c r="BA1059" s="4" t="e">
        <f>IF(#REF!="", "0",#REF! *#REF!/100)</f>
        <v>#REF!</v>
      </c>
      <c r="BB1059" s="4" t="e">
        <f>IF(#REF!="", "0",#REF! *#REF!/100)</f>
        <v>#REF!</v>
      </c>
    </row>
    <row r="1060" spans="15:54" x14ac:dyDescent="0.35">
      <c r="P1060" s="14">
        <f>'B. WasteTracking'!G1086</f>
        <v>0</v>
      </c>
      <c r="Q1060" s="67">
        <f>IF(ISNUMBER('B. WasteTracking'!I1086), IF('B. WasteTracking'!$I$38=Calculations!$O$6,'B. WasteTracking'!I1086,'B. WasteTracking'!I1086*'B. WasteTracking'!$H1086/100),0)</f>
        <v>0</v>
      </c>
      <c r="R1060" s="67">
        <f>IF(ISNUMBER('B. WasteTracking'!J1086), IF('B. WasteTracking'!$J$38=Calculations!$O$6,'B. WasteTracking'!J1086,'B. WasteTracking'!J1086*'B. WasteTracking'!$H1086/100),0)</f>
        <v>0</v>
      </c>
      <c r="S1060" s="67">
        <f>IF(ISNUMBER('B. WasteTracking'!K1086), 'B. WasteTracking'!K1086*'B. WasteTracking'!$H1086/100,0)</f>
        <v>0</v>
      </c>
      <c r="T1060" s="67">
        <f>IF(ISNUMBER('B. WasteTracking'!H1086), 'B. WasteTracking'!H1086,0)</f>
        <v>0</v>
      </c>
      <c r="W1060" s="9"/>
      <c r="X1060" s="9"/>
      <c r="AX1060" s="4">
        <v>1048</v>
      </c>
      <c r="AY1060" s="4" t="e">
        <f>IF(#REF!="", "0",#REF! *#REF!/100)</f>
        <v>#REF!</v>
      </c>
      <c r="AZ1060" s="4" t="e">
        <f>IF(#REF!="", "0",#REF! *#REF!/100)</f>
        <v>#REF!</v>
      </c>
      <c r="BA1060" s="4" t="e">
        <f>IF(#REF!="", "0",#REF! *#REF!/100)</f>
        <v>#REF!</v>
      </c>
      <c r="BB1060" s="4" t="e">
        <f>IF(#REF!="", "0",#REF! *#REF!/100)</f>
        <v>#REF!</v>
      </c>
    </row>
    <row r="1061" spans="15:54" x14ac:dyDescent="0.35">
      <c r="P1061" s="14">
        <f>'B. WasteTracking'!G1087</f>
        <v>0</v>
      </c>
      <c r="Q1061" s="67">
        <f>IF(ISNUMBER('B. WasteTracking'!I1087), IF('B. WasteTracking'!$I$38=Calculations!$O$6,'B. WasteTracking'!I1087,'B. WasteTracking'!I1087*'B. WasteTracking'!$H1087/100),0)</f>
        <v>0</v>
      </c>
      <c r="R1061" s="67">
        <f>IF(ISNUMBER('B. WasteTracking'!J1087), IF('B. WasteTracking'!$J$38=Calculations!$O$6,'B. WasteTracking'!J1087,'B. WasteTracking'!J1087*'B. WasteTracking'!$H1087/100),0)</f>
        <v>0</v>
      </c>
      <c r="S1061" s="67">
        <f>IF(ISNUMBER('B. WasteTracking'!K1087), 'B. WasteTracking'!K1087*'B. WasteTracking'!$H1087/100,0)</f>
        <v>0</v>
      </c>
      <c r="T1061" s="67">
        <f>IF(ISNUMBER('B. WasteTracking'!H1087), 'B. WasteTracking'!H1087,0)</f>
        <v>0</v>
      </c>
      <c r="W1061" s="9"/>
      <c r="X1061" s="9"/>
      <c r="AX1061" s="4">
        <v>1049</v>
      </c>
      <c r="AY1061" s="4" t="e">
        <f>IF(#REF!="", "0",#REF! *#REF!/100)</f>
        <v>#REF!</v>
      </c>
      <c r="AZ1061" s="4" t="e">
        <f>IF(#REF!="", "0",#REF! *#REF!/100)</f>
        <v>#REF!</v>
      </c>
      <c r="BA1061" s="4" t="e">
        <f>IF(#REF!="", "0",#REF! *#REF!/100)</f>
        <v>#REF!</v>
      </c>
      <c r="BB1061" s="4" t="e">
        <f>IF(#REF!="", "0",#REF! *#REF!/100)</f>
        <v>#REF!</v>
      </c>
    </row>
    <row r="1062" spans="15:54" x14ac:dyDescent="0.35">
      <c r="P1062" s="14">
        <f>'B. WasteTracking'!G1088</f>
        <v>0</v>
      </c>
      <c r="Q1062" s="67">
        <f>IF(ISNUMBER('B. WasteTracking'!I1088), IF('B. WasteTracking'!$I$38=Calculations!$O$6,'B. WasteTracking'!I1088,'B. WasteTracking'!I1088*'B. WasteTracking'!$H1088/100),0)</f>
        <v>0</v>
      </c>
      <c r="R1062" s="67">
        <f>IF(ISNUMBER('B. WasteTracking'!J1088), IF('B. WasteTracking'!$J$38=Calculations!$O$6,'B. WasteTracking'!J1088,'B. WasteTracking'!J1088*'B. WasteTracking'!$H1088/100),0)</f>
        <v>0</v>
      </c>
      <c r="S1062" s="67">
        <f>IF(ISNUMBER('B. WasteTracking'!K1088), 'B. WasteTracking'!K1088*'B. WasteTracking'!$H1088/100,0)</f>
        <v>0</v>
      </c>
      <c r="T1062" s="67">
        <f>IF(ISNUMBER('B. WasteTracking'!H1088), 'B. WasteTracking'!H1088,0)</f>
        <v>0</v>
      </c>
      <c r="W1062" s="9"/>
      <c r="X1062" s="9"/>
      <c r="AX1062" s="4">
        <v>1050</v>
      </c>
      <c r="AY1062" s="4" t="e">
        <f>IF(#REF!="", "0",#REF! *#REF!/100)</f>
        <v>#REF!</v>
      </c>
      <c r="AZ1062" s="4" t="e">
        <f>IF(#REF!="", "0",#REF! *#REF!/100)</f>
        <v>#REF!</v>
      </c>
      <c r="BA1062" s="4" t="e">
        <f>IF(#REF!="", "0",#REF! *#REF!/100)</f>
        <v>#REF!</v>
      </c>
      <c r="BB1062" s="4" t="e">
        <f>IF(#REF!="", "0",#REF! *#REF!/100)</f>
        <v>#REF!</v>
      </c>
    </row>
    <row r="1063" spans="15:54" x14ac:dyDescent="0.35">
      <c r="P1063" s="14">
        <f>'B. WasteTracking'!G1089</f>
        <v>0</v>
      </c>
      <c r="Q1063" s="67">
        <f>IF(ISNUMBER('B. WasteTracking'!I1089), IF('B. WasteTracking'!$I$38=Calculations!$O$6,'B. WasteTracking'!I1089,'B. WasteTracking'!I1089*'B. WasteTracking'!$H1089/100),0)</f>
        <v>0</v>
      </c>
      <c r="R1063" s="67">
        <f>IF(ISNUMBER('B. WasteTracking'!J1089), IF('B. WasteTracking'!$J$38=Calculations!$O$6,'B. WasteTracking'!J1089,'B. WasteTracking'!J1089*'B. WasteTracking'!$H1089/100),0)</f>
        <v>0</v>
      </c>
      <c r="S1063" s="67">
        <f>IF(ISNUMBER('B. WasteTracking'!K1089), 'B. WasteTracking'!K1089*'B. WasteTracking'!$H1089/100,0)</f>
        <v>0</v>
      </c>
      <c r="T1063" s="67">
        <f>IF(ISNUMBER('B. WasteTracking'!H1089), 'B. WasteTracking'!H1089,0)</f>
        <v>0</v>
      </c>
      <c r="W1063" s="9"/>
      <c r="X1063" s="9"/>
      <c r="AX1063" s="4">
        <v>1051</v>
      </c>
      <c r="AY1063" s="4" t="e">
        <f>IF(#REF!="", "0",#REF! *#REF!/100)</f>
        <v>#REF!</v>
      </c>
      <c r="AZ1063" s="4" t="e">
        <f>IF(#REF!="", "0",#REF! *#REF!/100)</f>
        <v>#REF!</v>
      </c>
      <c r="BA1063" s="4" t="e">
        <f>IF(#REF!="", "0",#REF! *#REF!/100)</f>
        <v>#REF!</v>
      </c>
      <c r="BB1063" s="4" t="e">
        <f>IF(#REF!="", "0",#REF! *#REF!/100)</f>
        <v>#REF!</v>
      </c>
    </row>
    <row r="1064" spans="15:54" x14ac:dyDescent="0.35">
      <c r="P1064" s="14">
        <f>'B. WasteTracking'!G1090</f>
        <v>0</v>
      </c>
      <c r="Q1064" s="67">
        <f>IF(ISNUMBER('B. WasteTracking'!I1090), IF('B. WasteTracking'!$I$38=Calculations!$O$6,'B. WasteTracking'!I1090,'B. WasteTracking'!I1090*'B. WasteTracking'!$H1090/100),0)</f>
        <v>0</v>
      </c>
      <c r="R1064" s="67">
        <f>IF(ISNUMBER('B. WasteTracking'!J1090), IF('B. WasteTracking'!$J$38=Calculations!$O$6,'B. WasteTracking'!J1090,'B. WasteTracking'!J1090*'B. WasteTracking'!$H1090/100),0)</f>
        <v>0</v>
      </c>
      <c r="S1064" s="67">
        <f>IF(ISNUMBER('B. WasteTracking'!K1090), 'B. WasteTracking'!K1090*'B. WasteTracking'!$H1090/100,0)</f>
        <v>0</v>
      </c>
      <c r="T1064" s="67">
        <f>IF(ISNUMBER('B. WasteTracking'!H1090), 'B. WasteTracking'!H1090,0)</f>
        <v>0</v>
      </c>
      <c r="W1064" s="9"/>
      <c r="X1064" s="9"/>
      <c r="AX1064" s="4">
        <v>1052</v>
      </c>
      <c r="AY1064" s="4" t="e">
        <f>IF(#REF!="", "0",#REF! *#REF!/100)</f>
        <v>#REF!</v>
      </c>
      <c r="AZ1064" s="4" t="e">
        <f>IF(#REF!="", "0",#REF! *#REF!/100)</f>
        <v>#REF!</v>
      </c>
      <c r="BA1064" s="4" t="e">
        <f>IF(#REF!="", "0",#REF! *#REF!/100)</f>
        <v>#REF!</v>
      </c>
      <c r="BB1064" s="4" t="e">
        <f>IF(#REF!="", "0",#REF! *#REF!/100)</f>
        <v>#REF!</v>
      </c>
    </row>
    <row r="1065" spans="15:54" x14ac:dyDescent="0.35">
      <c r="O1065" s="4"/>
      <c r="P1065" s="14">
        <f>'B. WasteTracking'!G1091</f>
        <v>0</v>
      </c>
      <c r="Q1065" s="67">
        <f>IF(ISNUMBER('B. WasteTracking'!I1091), IF('B. WasteTracking'!$I$38=Calculations!$O$6,'B. WasteTracking'!I1091,'B. WasteTracking'!I1091*'B. WasteTracking'!$H1091/100),0)</f>
        <v>0</v>
      </c>
      <c r="R1065" s="67">
        <f>IF(ISNUMBER('B. WasteTracking'!J1091), IF('B. WasteTracking'!$J$38=Calculations!$O$6,'B. WasteTracking'!J1091,'B. WasteTracking'!J1091*'B. WasteTracking'!$H1091/100),0)</f>
        <v>0</v>
      </c>
      <c r="S1065" s="67">
        <f>IF(ISNUMBER('B. WasteTracking'!K1091), 'B. WasteTracking'!K1091*'B. WasteTracking'!$H1091/100,0)</f>
        <v>0</v>
      </c>
      <c r="T1065" s="67">
        <f>IF(ISNUMBER('B. WasteTracking'!H1091), 'B. WasteTracking'!H1091,0)</f>
        <v>0</v>
      </c>
      <c r="W1065" s="9"/>
      <c r="X1065" s="9"/>
      <c r="AX1065" s="4">
        <v>1053</v>
      </c>
      <c r="AY1065" s="4" t="e">
        <f>IF(#REF!="", "0",#REF! *#REF!/100)</f>
        <v>#REF!</v>
      </c>
      <c r="AZ1065" s="4" t="e">
        <f>IF(#REF!="", "0",#REF! *#REF!/100)</f>
        <v>#REF!</v>
      </c>
      <c r="BA1065" s="4" t="e">
        <f>IF(#REF!="", "0",#REF! *#REF!/100)</f>
        <v>#REF!</v>
      </c>
      <c r="BB1065" s="4" t="e">
        <f>IF(#REF!="", "0",#REF! *#REF!/100)</f>
        <v>#REF!</v>
      </c>
    </row>
    <row r="1066" spans="15:54" x14ac:dyDescent="0.35">
      <c r="O1066" s="4"/>
      <c r="P1066" s="14">
        <f>'B. WasteTracking'!G1092</f>
        <v>0</v>
      </c>
      <c r="Q1066" s="67">
        <f>IF(ISNUMBER('B. WasteTracking'!I1092), IF('B. WasteTracking'!$I$38=Calculations!$O$6,'B. WasteTracking'!I1092,'B. WasteTracking'!I1092*'B. WasteTracking'!$H1092/100),0)</f>
        <v>0</v>
      </c>
      <c r="R1066" s="67">
        <f>IF(ISNUMBER('B. WasteTracking'!J1092), IF('B. WasteTracking'!$J$38=Calculations!$O$6,'B. WasteTracking'!J1092,'B. WasteTracking'!J1092*'B. WasteTracking'!$H1092/100),0)</f>
        <v>0</v>
      </c>
      <c r="S1066" s="67">
        <f>IF(ISNUMBER('B. WasteTracking'!K1092), 'B. WasteTracking'!K1092*'B. WasteTracking'!$H1092/100,0)</f>
        <v>0</v>
      </c>
      <c r="T1066" s="67">
        <f>IF(ISNUMBER('B. WasteTracking'!H1092), 'B. WasteTracking'!H1092,0)</f>
        <v>0</v>
      </c>
      <c r="W1066" s="9"/>
      <c r="X1066" s="9"/>
      <c r="AX1066" s="4">
        <v>1054</v>
      </c>
      <c r="AY1066" s="4" t="e">
        <f>IF(#REF!="", "0",#REF! *#REF!/100)</f>
        <v>#REF!</v>
      </c>
      <c r="AZ1066" s="4" t="e">
        <f>IF(#REF!="", "0",#REF! *#REF!/100)</f>
        <v>#REF!</v>
      </c>
      <c r="BA1066" s="4" t="e">
        <f>IF(#REF!="", "0",#REF! *#REF!/100)</f>
        <v>#REF!</v>
      </c>
      <c r="BB1066" s="4" t="e">
        <f>IF(#REF!="", "0",#REF! *#REF!/100)</f>
        <v>#REF!</v>
      </c>
    </row>
    <row r="1067" spans="15:54" x14ac:dyDescent="0.35">
      <c r="O1067" s="4"/>
      <c r="P1067" s="14">
        <f>'B. WasteTracking'!G1093</f>
        <v>0</v>
      </c>
      <c r="Q1067" s="67">
        <f>IF(ISNUMBER('B. WasteTracking'!I1093), IF('B. WasteTracking'!$I$38=Calculations!$O$6,'B. WasteTracking'!I1093,'B. WasteTracking'!I1093*'B. WasteTracking'!$H1093/100),0)</f>
        <v>0</v>
      </c>
      <c r="R1067" s="67">
        <f>IF(ISNUMBER('B. WasteTracking'!J1093), IF('B. WasteTracking'!$J$38=Calculations!$O$6,'B. WasteTracking'!J1093,'B. WasteTracking'!J1093*'B. WasteTracking'!$H1093/100),0)</f>
        <v>0</v>
      </c>
      <c r="S1067" s="67">
        <f>IF(ISNUMBER('B. WasteTracking'!K1093), 'B. WasteTracking'!K1093*'B. WasteTracking'!$H1093/100,0)</f>
        <v>0</v>
      </c>
      <c r="T1067" s="67">
        <f>IF(ISNUMBER('B. WasteTracking'!H1093), 'B. WasteTracking'!H1093,0)</f>
        <v>0</v>
      </c>
      <c r="W1067" s="9"/>
      <c r="X1067" s="9"/>
      <c r="AX1067" s="4">
        <v>1055</v>
      </c>
      <c r="AY1067" s="4" t="e">
        <f>IF(#REF!="", "0",#REF! *#REF!/100)</f>
        <v>#REF!</v>
      </c>
      <c r="AZ1067" s="4" t="e">
        <f>IF(#REF!="", "0",#REF! *#REF!/100)</f>
        <v>#REF!</v>
      </c>
      <c r="BA1067" s="4" t="e">
        <f>IF(#REF!="", "0",#REF! *#REF!/100)</f>
        <v>#REF!</v>
      </c>
      <c r="BB1067" s="4" t="e">
        <f>IF(#REF!="", "0",#REF! *#REF!/100)</f>
        <v>#REF!</v>
      </c>
    </row>
    <row r="1068" spans="15:54" x14ac:dyDescent="0.35">
      <c r="O1068" s="4"/>
      <c r="P1068" s="14">
        <f>'B. WasteTracking'!G1094</f>
        <v>0</v>
      </c>
      <c r="Q1068" s="67">
        <f>IF(ISNUMBER('B. WasteTracking'!I1094), IF('B. WasteTracking'!$I$38=Calculations!$O$6,'B. WasteTracking'!I1094,'B. WasteTracking'!I1094*'B. WasteTracking'!$H1094/100),0)</f>
        <v>0</v>
      </c>
      <c r="R1068" s="67">
        <f>IF(ISNUMBER('B. WasteTracking'!J1094), IF('B. WasteTracking'!$J$38=Calculations!$O$6,'B. WasteTracking'!J1094,'B. WasteTracking'!J1094*'B. WasteTracking'!$H1094/100),0)</f>
        <v>0</v>
      </c>
      <c r="S1068" s="67">
        <f>IF(ISNUMBER('B. WasteTracking'!K1094), 'B. WasteTracking'!K1094*'B. WasteTracking'!$H1094/100,0)</f>
        <v>0</v>
      </c>
      <c r="T1068" s="67">
        <f>IF(ISNUMBER('B. WasteTracking'!H1094), 'B. WasteTracking'!H1094,0)</f>
        <v>0</v>
      </c>
      <c r="W1068" s="9"/>
      <c r="X1068" s="9"/>
      <c r="AX1068" s="4">
        <v>1056</v>
      </c>
      <c r="AY1068" s="4" t="e">
        <f>IF(#REF!="", "0",#REF! *#REF!/100)</f>
        <v>#REF!</v>
      </c>
      <c r="AZ1068" s="4" t="e">
        <f>IF(#REF!="", "0",#REF! *#REF!/100)</f>
        <v>#REF!</v>
      </c>
      <c r="BA1068" s="4" t="e">
        <f>IF(#REF!="", "0",#REF! *#REF!/100)</f>
        <v>#REF!</v>
      </c>
      <c r="BB1068" s="4" t="e">
        <f>IF(#REF!="", "0",#REF! *#REF!/100)</f>
        <v>#REF!</v>
      </c>
    </row>
    <row r="1069" spans="15:54" x14ac:dyDescent="0.35">
      <c r="P1069" s="14">
        <f>'B. WasteTracking'!G1095</f>
        <v>0</v>
      </c>
      <c r="Q1069" s="67">
        <f>IF(ISNUMBER('B. WasteTracking'!I1095), IF('B. WasteTracking'!$I$38=Calculations!$O$6,'B. WasteTracking'!I1095,'B. WasteTracking'!I1095*'B. WasteTracking'!$H1095/100),0)</f>
        <v>0</v>
      </c>
      <c r="R1069" s="67">
        <f>IF(ISNUMBER('B. WasteTracking'!J1095), IF('B. WasteTracking'!$J$38=Calculations!$O$6,'B. WasteTracking'!J1095,'B. WasteTracking'!J1095*'B. WasteTracking'!$H1095/100),0)</f>
        <v>0</v>
      </c>
      <c r="S1069" s="67">
        <f>IF(ISNUMBER('B. WasteTracking'!K1095), 'B. WasteTracking'!K1095*'B. WasteTracking'!$H1095/100,0)</f>
        <v>0</v>
      </c>
      <c r="T1069" s="67">
        <f>IF(ISNUMBER('B. WasteTracking'!H1095), 'B. WasteTracking'!H1095,0)</f>
        <v>0</v>
      </c>
      <c r="W1069" s="9"/>
      <c r="X1069" s="9"/>
      <c r="AX1069" s="4">
        <v>1057</v>
      </c>
      <c r="AY1069" s="4" t="e">
        <f>IF(#REF!="", "0",#REF! *#REF!/100)</f>
        <v>#REF!</v>
      </c>
      <c r="AZ1069" s="4" t="e">
        <f>IF(#REF!="", "0",#REF! *#REF!/100)</f>
        <v>#REF!</v>
      </c>
      <c r="BA1069" s="4" t="e">
        <f>IF(#REF!="", "0",#REF! *#REF!/100)</f>
        <v>#REF!</v>
      </c>
      <c r="BB1069" s="4" t="e">
        <f>IF(#REF!="", "0",#REF! *#REF!/100)</f>
        <v>#REF!</v>
      </c>
    </row>
    <row r="1070" spans="15:54" x14ac:dyDescent="0.35">
      <c r="P1070" s="14">
        <f>'B. WasteTracking'!G1096</f>
        <v>0</v>
      </c>
      <c r="Q1070" s="67">
        <f>IF(ISNUMBER('B. WasteTracking'!I1096), IF('B. WasteTracking'!$I$38=Calculations!$O$6,'B. WasteTracking'!I1096,'B. WasteTracking'!I1096*'B. WasteTracking'!$H1096/100),0)</f>
        <v>0</v>
      </c>
      <c r="R1070" s="67">
        <f>IF(ISNUMBER('B. WasteTracking'!J1096), IF('B. WasteTracking'!$J$38=Calculations!$O$6,'B. WasteTracking'!J1096,'B. WasteTracking'!J1096*'B. WasteTracking'!$H1096/100),0)</f>
        <v>0</v>
      </c>
      <c r="S1070" s="67">
        <f>IF(ISNUMBER('B. WasteTracking'!K1096), 'B. WasteTracking'!K1096*'B. WasteTracking'!$H1096/100,0)</f>
        <v>0</v>
      </c>
      <c r="T1070" s="67">
        <f>IF(ISNUMBER('B. WasteTracking'!H1096), 'B. WasteTracking'!H1096,0)</f>
        <v>0</v>
      </c>
      <c r="W1070" s="9"/>
      <c r="X1070" s="9"/>
      <c r="AX1070" s="4">
        <v>1058</v>
      </c>
      <c r="AY1070" s="4" t="e">
        <f>IF(#REF!="", "0",#REF! *#REF!/100)</f>
        <v>#REF!</v>
      </c>
      <c r="AZ1070" s="4" t="e">
        <f>IF(#REF!="", "0",#REF! *#REF!/100)</f>
        <v>#REF!</v>
      </c>
      <c r="BA1070" s="4" t="e">
        <f>IF(#REF!="", "0",#REF! *#REF!/100)</f>
        <v>#REF!</v>
      </c>
      <c r="BB1070" s="4" t="e">
        <f>IF(#REF!="", "0",#REF! *#REF!/100)</f>
        <v>#REF!</v>
      </c>
    </row>
    <row r="1071" spans="15:54" x14ac:dyDescent="0.35">
      <c r="P1071" s="14">
        <f>'B. WasteTracking'!G1097</f>
        <v>0</v>
      </c>
      <c r="Q1071" s="67">
        <f>IF(ISNUMBER('B. WasteTracking'!I1097), IF('B. WasteTracking'!$I$38=Calculations!$O$6,'B. WasteTracking'!I1097,'B. WasteTracking'!I1097*'B. WasteTracking'!$H1097/100),0)</f>
        <v>0</v>
      </c>
      <c r="R1071" s="67">
        <f>IF(ISNUMBER('B. WasteTracking'!J1097), IF('B. WasteTracking'!$J$38=Calculations!$O$6,'B. WasteTracking'!J1097,'B. WasteTracking'!J1097*'B. WasteTracking'!$H1097/100),0)</f>
        <v>0</v>
      </c>
      <c r="S1071" s="67">
        <f>IF(ISNUMBER('B. WasteTracking'!K1097), 'B. WasteTracking'!K1097*'B. WasteTracking'!$H1097/100,0)</f>
        <v>0</v>
      </c>
      <c r="T1071" s="67">
        <f>IF(ISNUMBER('B. WasteTracking'!H1097), 'B. WasteTracking'!H1097,0)</f>
        <v>0</v>
      </c>
      <c r="W1071" s="9"/>
      <c r="X1071" s="9"/>
      <c r="AX1071" s="4">
        <v>1059</v>
      </c>
      <c r="AY1071" s="4" t="e">
        <f>IF(#REF!="", "0",#REF! *#REF!/100)</f>
        <v>#REF!</v>
      </c>
      <c r="AZ1071" s="4" t="e">
        <f>IF(#REF!="", "0",#REF! *#REF!/100)</f>
        <v>#REF!</v>
      </c>
      <c r="BA1071" s="4" t="e">
        <f>IF(#REF!="", "0",#REF! *#REF!/100)</f>
        <v>#REF!</v>
      </c>
      <c r="BB1071" s="4" t="e">
        <f>IF(#REF!="", "0",#REF! *#REF!/100)</f>
        <v>#REF!</v>
      </c>
    </row>
    <row r="1072" spans="15:54" x14ac:dyDescent="0.35">
      <c r="P1072" s="14">
        <f>'B. WasteTracking'!G1098</f>
        <v>0</v>
      </c>
      <c r="Q1072" s="67">
        <f>IF(ISNUMBER('B. WasteTracking'!I1098), IF('B. WasteTracking'!$I$38=Calculations!$O$6,'B. WasteTracking'!I1098,'B. WasteTracking'!I1098*'B. WasteTracking'!$H1098/100),0)</f>
        <v>0</v>
      </c>
      <c r="R1072" s="67">
        <f>IF(ISNUMBER('B. WasteTracking'!J1098), IF('B. WasteTracking'!$J$38=Calculations!$O$6,'B. WasteTracking'!J1098,'B. WasteTracking'!J1098*'B. WasteTracking'!$H1098/100),0)</f>
        <v>0</v>
      </c>
      <c r="S1072" s="67">
        <f>IF(ISNUMBER('B. WasteTracking'!K1098), 'B. WasteTracking'!K1098*'B. WasteTracking'!$H1098/100,0)</f>
        <v>0</v>
      </c>
      <c r="T1072" s="67">
        <f>IF(ISNUMBER('B. WasteTracking'!H1098), 'B. WasteTracking'!H1098,0)</f>
        <v>0</v>
      </c>
      <c r="W1072" s="9"/>
      <c r="X1072" s="9"/>
      <c r="AX1072" s="4">
        <v>1060</v>
      </c>
      <c r="AY1072" s="4" t="e">
        <f>IF(#REF!="", "0",#REF! *#REF!/100)</f>
        <v>#REF!</v>
      </c>
      <c r="AZ1072" s="4" t="e">
        <f>IF(#REF!="", "0",#REF! *#REF!/100)</f>
        <v>#REF!</v>
      </c>
      <c r="BA1072" s="4" t="e">
        <f>IF(#REF!="", "0",#REF! *#REF!/100)</f>
        <v>#REF!</v>
      </c>
      <c r="BB1072" s="4" t="e">
        <f>IF(#REF!="", "0",#REF! *#REF!/100)</f>
        <v>#REF!</v>
      </c>
    </row>
    <row r="1073" spans="16:54" x14ac:dyDescent="0.35">
      <c r="P1073" s="14">
        <f>'B. WasteTracking'!G1099</f>
        <v>0</v>
      </c>
      <c r="Q1073" s="67">
        <f>IF(ISNUMBER('B. WasteTracking'!I1099), IF('B. WasteTracking'!$I$38=Calculations!$O$6,'B. WasteTracking'!I1099,'B. WasteTracking'!I1099*'B. WasteTracking'!$H1099/100),0)</f>
        <v>0</v>
      </c>
      <c r="R1073" s="67">
        <f>IF(ISNUMBER('B. WasteTracking'!J1099), IF('B. WasteTracking'!$J$38=Calculations!$O$6,'B. WasteTracking'!J1099,'B. WasteTracking'!J1099*'B. WasteTracking'!$H1099/100),0)</f>
        <v>0</v>
      </c>
      <c r="S1073" s="67">
        <f>IF(ISNUMBER('B. WasteTracking'!K1099), 'B. WasteTracking'!K1099*'B. WasteTracking'!$H1099/100,0)</f>
        <v>0</v>
      </c>
      <c r="T1073" s="67">
        <f>IF(ISNUMBER('B. WasteTracking'!H1099), 'B. WasteTracking'!H1099,0)</f>
        <v>0</v>
      </c>
      <c r="W1073" s="9"/>
      <c r="X1073" s="9"/>
      <c r="AX1073" s="4">
        <v>1061</v>
      </c>
      <c r="AY1073" s="4" t="e">
        <f>IF(#REF!="", "0",#REF! *#REF!/100)</f>
        <v>#REF!</v>
      </c>
      <c r="AZ1073" s="4" t="e">
        <f>IF(#REF!="", "0",#REF! *#REF!/100)</f>
        <v>#REF!</v>
      </c>
      <c r="BA1073" s="4" t="e">
        <f>IF(#REF!="", "0",#REF! *#REF!/100)</f>
        <v>#REF!</v>
      </c>
      <c r="BB1073" s="4" t="e">
        <f>IF(#REF!="", "0",#REF! *#REF!/100)</f>
        <v>#REF!</v>
      </c>
    </row>
    <row r="1074" spans="16:54" x14ac:dyDescent="0.35">
      <c r="P1074" s="14">
        <f>'B. WasteTracking'!G1100</f>
        <v>0</v>
      </c>
      <c r="Q1074" s="67">
        <f>IF(ISNUMBER('B. WasteTracking'!I1100), IF('B. WasteTracking'!$I$38=Calculations!$O$6,'B. WasteTracking'!I1100,'B. WasteTracking'!I1100*'B. WasteTracking'!$H1100/100),0)</f>
        <v>0</v>
      </c>
      <c r="R1074" s="67">
        <f>IF(ISNUMBER('B. WasteTracking'!J1100), IF('B. WasteTracking'!$J$38=Calculations!$O$6,'B. WasteTracking'!J1100,'B. WasteTracking'!J1100*'B. WasteTracking'!$H1100/100),0)</f>
        <v>0</v>
      </c>
      <c r="S1074" s="67">
        <f>IF(ISNUMBER('B. WasteTracking'!K1100), 'B. WasteTracking'!K1100*'B. WasteTracking'!$H1100/100,0)</f>
        <v>0</v>
      </c>
      <c r="T1074" s="67">
        <f>IF(ISNUMBER('B. WasteTracking'!H1100), 'B. WasteTracking'!H1100,0)</f>
        <v>0</v>
      </c>
      <c r="W1074" s="9"/>
      <c r="X1074" s="9"/>
      <c r="AX1074" s="4">
        <v>1062</v>
      </c>
      <c r="AY1074" s="4" t="e">
        <f>IF(#REF!="", "0",#REF! *#REF!/100)</f>
        <v>#REF!</v>
      </c>
      <c r="AZ1074" s="4" t="e">
        <f>IF(#REF!="", "0",#REF! *#REF!/100)</f>
        <v>#REF!</v>
      </c>
      <c r="BA1074" s="4" t="e">
        <f>IF(#REF!="", "0",#REF! *#REF!/100)</f>
        <v>#REF!</v>
      </c>
      <c r="BB1074" s="4" t="e">
        <f>IF(#REF!="", "0",#REF! *#REF!/100)</f>
        <v>#REF!</v>
      </c>
    </row>
    <row r="1075" spans="16:54" x14ac:dyDescent="0.35">
      <c r="P1075" s="14">
        <f>'B. WasteTracking'!G1101</f>
        <v>0</v>
      </c>
      <c r="Q1075" s="67">
        <f>IF(ISNUMBER('B. WasteTracking'!I1101), IF('B. WasteTracking'!$I$38=Calculations!$O$6,'B. WasteTracking'!I1101,'B. WasteTracking'!I1101*'B. WasteTracking'!$H1101/100),0)</f>
        <v>0</v>
      </c>
      <c r="R1075" s="67">
        <f>IF(ISNUMBER('B. WasteTracking'!J1101), IF('B. WasteTracking'!$J$38=Calculations!$O$6,'B. WasteTracking'!J1101,'B. WasteTracking'!J1101*'B. WasteTracking'!$H1101/100),0)</f>
        <v>0</v>
      </c>
      <c r="S1075" s="67">
        <f>IF(ISNUMBER('B. WasteTracking'!K1101), 'B. WasteTracking'!K1101*'B. WasteTracking'!$H1101/100,0)</f>
        <v>0</v>
      </c>
      <c r="T1075" s="67">
        <f>IF(ISNUMBER('B. WasteTracking'!H1101), 'B. WasteTracking'!H1101,0)</f>
        <v>0</v>
      </c>
      <c r="W1075" s="9"/>
      <c r="X1075" s="9"/>
      <c r="AX1075" s="4">
        <v>1063</v>
      </c>
      <c r="AY1075" s="4" t="e">
        <f>IF(#REF!="", "0",#REF! *#REF!/100)</f>
        <v>#REF!</v>
      </c>
      <c r="AZ1075" s="4" t="e">
        <f>IF(#REF!="", "0",#REF! *#REF!/100)</f>
        <v>#REF!</v>
      </c>
      <c r="BA1075" s="4" t="e">
        <f>IF(#REF!="", "0",#REF! *#REF!/100)</f>
        <v>#REF!</v>
      </c>
      <c r="BB1075" s="4" t="e">
        <f>IF(#REF!="", "0",#REF! *#REF!/100)</f>
        <v>#REF!</v>
      </c>
    </row>
    <row r="1076" spans="16:54" x14ac:dyDescent="0.35">
      <c r="P1076" s="14">
        <f>'B. WasteTracking'!G1102</f>
        <v>0</v>
      </c>
      <c r="Q1076" s="67">
        <f>IF(ISNUMBER('B. WasteTracking'!I1102), IF('B. WasteTracking'!$I$38=Calculations!$O$6,'B. WasteTracking'!I1102,'B. WasteTracking'!I1102*'B. WasteTracking'!$H1102/100),0)</f>
        <v>0</v>
      </c>
      <c r="R1076" s="67">
        <f>IF(ISNUMBER('B. WasteTracking'!J1102), IF('B. WasteTracking'!$J$38=Calculations!$O$6,'B. WasteTracking'!J1102,'B. WasteTracking'!J1102*'B. WasteTracking'!$H1102/100),0)</f>
        <v>0</v>
      </c>
      <c r="S1076" s="67">
        <f>IF(ISNUMBER('B. WasteTracking'!K1102), 'B. WasteTracking'!K1102*'B. WasteTracking'!$H1102/100,0)</f>
        <v>0</v>
      </c>
      <c r="T1076" s="67">
        <f>IF(ISNUMBER('B. WasteTracking'!H1102), 'B. WasteTracking'!H1102,0)</f>
        <v>0</v>
      </c>
      <c r="W1076" s="9"/>
      <c r="X1076" s="9"/>
      <c r="AX1076" s="4">
        <v>1064</v>
      </c>
      <c r="AY1076" s="4" t="e">
        <f>IF(#REF!="", "0",#REF! *#REF!/100)</f>
        <v>#REF!</v>
      </c>
      <c r="AZ1076" s="4" t="e">
        <f>IF(#REF!="", "0",#REF! *#REF!/100)</f>
        <v>#REF!</v>
      </c>
      <c r="BA1076" s="4" t="e">
        <f>IF(#REF!="", "0",#REF! *#REF!/100)</f>
        <v>#REF!</v>
      </c>
      <c r="BB1076" s="4" t="e">
        <f>IF(#REF!="", "0",#REF! *#REF!/100)</f>
        <v>#REF!</v>
      </c>
    </row>
    <row r="1077" spans="16:54" x14ac:dyDescent="0.35">
      <c r="P1077" s="14">
        <f>'B. WasteTracking'!G1103</f>
        <v>0</v>
      </c>
      <c r="Q1077" s="67">
        <f>IF(ISNUMBER('B. WasteTracking'!I1103), IF('B. WasteTracking'!$I$38=Calculations!$O$6,'B. WasteTracking'!I1103,'B. WasteTracking'!I1103*'B. WasteTracking'!$H1103/100),0)</f>
        <v>0</v>
      </c>
      <c r="R1077" s="67">
        <f>IF(ISNUMBER('B. WasteTracking'!J1103), IF('B. WasteTracking'!$J$38=Calculations!$O$6,'B. WasteTracking'!J1103,'B. WasteTracking'!J1103*'B. WasteTracking'!$H1103/100),0)</f>
        <v>0</v>
      </c>
      <c r="S1077" s="67">
        <f>IF(ISNUMBER('B. WasteTracking'!K1103), 'B. WasteTracking'!K1103*'B. WasteTracking'!$H1103/100,0)</f>
        <v>0</v>
      </c>
      <c r="T1077" s="67">
        <f>IF(ISNUMBER('B. WasteTracking'!H1103), 'B. WasteTracking'!H1103,0)</f>
        <v>0</v>
      </c>
      <c r="W1077" s="9"/>
      <c r="X1077" s="9"/>
      <c r="AX1077" s="4">
        <v>1065</v>
      </c>
      <c r="AY1077" s="4" t="e">
        <f>IF(#REF!="", "0",#REF! *#REF!/100)</f>
        <v>#REF!</v>
      </c>
      <c r="AZ1077" s="4" t="e">
        <f>IF(#REF!="", "0",#REF! *#REF!/100)</f>
        <v>#REF!</v>
      </c>
      <c r="BA1077" s="4" t="e">
        <f>IF(#REF!="", "0",#REF! *#REF!/100)</f>
        <v>#REF!</v>
      </c>
      <c r="BB1077" s="4" t="e">
        <f>IF(#REF!="", "0",#REF! *#REF!/100)</f>
        <v>#REF!</v>
      </c>
    </row>
    <row r="1078" spans="16:54" x14ac:dyDescent="0.35">
      <c r="P1078" s="14">
        <f>'B. WasteTracking'!G1104</f>
        <v>0</v>
      </c>
      <c r="Q1078" s="67">
        <f>IF(ISNUMBER('B. WasteTracking'!I1104), IF('B. WasteTracking'!$I$38=Calculations!$O$6,'B. WasteTracking'!I1104,'B. WasteTracking'!I1104*'B. WasteTracking'!$H1104/100),0)</f>
        <v>0</v>
      </c>
      <c r="R1078" s="67">
        <f>IF(ISNUMBER('B. WasteTracking'!J1104), IF('B. WasteTracking'!$J$38=Calculations!$O$6,'B. WasteTracking'!J1104,'B. WasteTracking'!J1104*'B. WasteTracking'!$H1104/100),0)</f>
        <v>0</v>
      </c>
      <c r="S1078" s="67">
        <f>IF(ISNUMBER('B. WasteTracking'!K1104), 'B. WasteTracking'!K1104*'B. WasteTracking'!$H1104/100,0)</f>
        <v>0</v>
      </c>
      <c r="T1078" s="67">
        <f>IF(ISNUMBER('B. WasteTracking'!H1104), 'B. WasteTracking'!H1104,0)</f>
        <v>0</v>
      </c>
      <c r="W1078" s="9"/>
      <c r="X1078" s="9"/>
      <c r="AX1078" s="4">
        <v>1066</v>
      </c>
      <c r="AY1078" s="4" t="e">
        <f>IF(#REF!="", "0",#REF! *#REF!/100)</f>
        <v>#REF!</v>
      </c>
      <c r="AZ1078" s="4" t="e">
        <f>IF(#REF!="", "0",#REF! *#REF!/100)</f>
        <v>#REF!</v>
      </c>
      <c r="BA1078" s="4" t="e">
        <f>IF(#REF!="", "0",#REF! *#REF!/100)</f>
        <v>#REF!</v>
      </c>
      <c r="BB1078" s="4" t="e">
        <f>IF(#REF!="", "0",#REF! *#REF!/100)</f>
        <v>#REF!</v>
      </c>
    </row>
    <row r="1079" spans="16:54" x14ac:dyDescent="0.35">
      <c r="P1079" s="14">
        <f>'B. WasteTracking'!G1105</f>
        <v>0</v>
      </c>
      <c r="Q1079" s="67">
        <f>IF(ISNUMBER('B. WasteTracking'!I1105), IF('B. WasteTracking'!$I$38=Calculations!$O$6,'B. WasteTracking'!I1105,'B. WasteTracking'!I1105*'B. WasteTracking'!$H1105/100),0)</f>
        <v>0</v>
      </c>
      <c r="R1079" s="67">
        <f>IF(ISNUMBER('B. WasteTracking'!J1105), IF('B. WasteTracking'!$J$38=Calculations!$O$6,'B. WasteTracking'!J1105,'B. WasteTracking'!J1105*'B. WasteTracking'!$H1105/100),0)</f>
        <v>0</v>
      </c>
      <c r="S1079" s="67">
        <f>IF(ISNUMBER('B. WasteTracking'!K1105), 'B. WasteTracking'!K1105*'B. WasteTracking'!$H1105/100,0)</f>
        <v>0</v>
      </c>
      <c r="T1079" s="67">
        <f>IF(ISNUMBER('B. WasteTracking'!H1105), 'B. WasteTracking'!H1105,0)</f>
        <v>0</v>
      </c>
      <c r="W1079" s="9"/>
      <c r="X1079" s="9"/>
      <c r="AX1079" s="4">
        <v>1067</v>
      </c>
      <c r="AY1079" s="4" t="e">
        <f>IF(#REF!="", "0",#REF! *#REF!/100)</f>
        <v>#REF!</v>
      </c>
      <c r="AZ1079" s="4" t="e">
        <f>IF(#REF!="", "0",#REF! *#REF!/100)</f>
        <v>#REF!</v>
      </c>
      <c r="BA1079" s="4" t="e">
        <f>IF(#REF!="", "0",#REF! *#REF!/100)</f>
        <v>#REF!</v>
      </c>
      <c r="BB1079" s="4" t="e">
        <f>IF(#REF!="", "0",#REF! *#REF!/100)</f>
        <v>#REF!</v>
      </c>
    </row>
    <row r="1080" spans="16:54" x14ac:dyDescent="0.35">
      <c r="P1080" s="14">
        <f>'B. WasteTracking'!G1106</f>
        <v>0</v>
      </c>
      <c r="Q1080" s="67">
        <f>IF(ISNUMBER('B. WasteTracking'!I1106), IF('B. WasteTracking'!$I$38=Calculations!$O$6,'B. WasteTracking'!I1106,'B. WasteTracking'!I1106*'B. WasteTracking'!$H1106/100),0)</f>
        <v>0</v>
      </c>
      <c r="R1080" s="67">
        <f>IF(ISNUMBER('B. WasteTracking'!J1106), IF('B. WasteTracking'!$J$38=Calculations!$O$6,'B. WasteTracking'!J1106,'B. WasteTracking'!J1106*'B. WasteTracking'!$H1106/100),0)</f>
        <v>0</v>
      </c>
      <c r="S1080" s="67">
        <f>IF(ISNUMBER('B. WasteTracking'!K1106), 'B. WasteTracking'!K1106*'B. WasteTracking'!$H1106/100,0)</f>
        <v>0</v>
      </c>
      <c r="T1080" s="67">
        <f>IF(ISNUMBER('B. WasteTracking'!H1106), 'B. WasteTracking'!H1106,0)</f>
        <v>0</v>
      </c>
      <c r="W1080" s="9"/>
      <c r="X1080" s="9"/>
      <c r="AX1080" s="4">
        <v>1068</v>
      </c>
      <c r="AY1080" s="4" t="e">
        <f>IF(#REF!="", "0",#REF! *#REF!/100)</f>
        <v>#REF!</v>
      </c>
      <c r="AZ1080" s="4" t="e">
        <f>IF(#REF!="", "0",#REF! *#REF!/100)</f>
        <v>#REF!</v>
      </c>
      <c r="BA1080" s="4" t="e">
        <f>IF(#REF!="", "0",#REF! *#REF!/100)</f>
        <v>#REF!</v>
      </c>
      <c r="BB1080" s="4" t="e">
        <f>IF(#REF!="", "0",#REF! *#REF!/100)</f>
        <v>#REF!</v>
      </c>
    </row>
    <row r="1081" spans="16:54" x14ac:dyDescent="0.35">
      <c r="P1081" s="14">
        <f>'B. WasteTracking'!G1107</f>
        <v>0</v>
      </c>
      <c r="Q1081" s="67">
        <f>IF(ISNUMBER('B. WasteTracking'!I1107), IF('B. WasteTracking'!$I$38=Calculations!$O$6,'B. WasteTracking'!I1107,'B. WasteTracking'!I1107*'B. WasteTracking'!$H1107/100),0)</f>
        <v>0</v>
      </c>
      <c r="R1081" s="67">
        <f>IF(ISNUMBER('B. WasteTracking'!J1107), IF('B. WasteTracking'!$J$38=Calculations!$O$6,'B. WasteTracking'!J1107,'B. WasteTracking'!J1107*'B. WasteTracking'!$H1107/100),0)</f>
        <v>0</v>
      </c>
      <c r="S1081" s="67">
        <f>IF(ISNUMBER('B. WasteTracking'!K1107), 'B. WasteTracking'!K1107*'B. WasteTracking'!$H1107/100,0)</f>
        <v>0</v>
      </c>
      <c r="T1081" s="67">
        <f>IF(ISNUMBER('B. WasteTracking'!H1107), 'B. WasteTracking'!H1107,0)</f>
        <v>0</v>
      </c>
      <c r="W1081" s="9"/>
      <c r="X1081" s="9"/>
      <c r="AX1081" s="4">
        <v>1069</v>
      </c>
      <c r="AY1081" s="4" t="e">
        <f>IF(#REF!="", "0",#REF! *#REF!/100)</f>
        <v>#REF!</v>
      </c>
      <c r="AZ1081" s="4" t="e">
        <f>IF(#REF!="", "0",#REF! *#REF!/100)</f>
        <v>#REF!</v>
      </c>
      <c r="BA1081" s="4" t="e">
        <f>IF(#REF!="", "0",#REF! *#REF!/100)</f>
        <v>#REF!</v>
      </c>
      <c r="BB1081" s="4" t="e">
        <f>IF(#REF!="", "0",#REF! *#REF!/100)</f>
        <v>#REF!</v>
      </c>
    </row>
    <row r="1082" spans="16:54" x14ac:dyDescent="0.35">
      <c r="P1082" s="14">
        <f>'B. WasteTracking'!G1108</f>
        <v>0</v>
      </c>
      <c r="Q1082" s="67">
        <f>IF(ISNUMBER('B. WasteTracking'!I1108), IF('B. WasteTracking'!$I$38=Calculations!$O$6,'B. WasteTracking'!I1108,'B. WasteTracking'!I1108*'B. WasteTracking'!$H1108/100),0)</f>
        <v>0</v>
      </c>
      <c r="R1082" s="67">
        <f>IF(ISNUMBER('B. WasteTracking'!J1108), IF('B. WasteTracking'!$J$38=Calculations!$O$6,'B. WasteTracking'!J1108,'B. WasteTracking'!J1108*'B. WasteTracking'!$H1108/100),0)</f>
        <v>0</v>
      </c>
      <c r="S1082" s="67">
        <f>IF(ISNUMBER('B. WasteTracking'!K1108), 'B. WasteTracking'!K1108*'B. WasteTracking'!$H1108/100,0)</f>
        <v>0</v>
      </c>
      <c r="T1082" s="67">
        <f>IF(ISNUMBER('B. WasteTracking'!H1108), 'B. WasteTracking'!H1108,0)</f>
        <v>0</v>
      </c>
      <c r="W1082" s="9"/>
      <c r="X1082" s="9"/>
      <c r="AX1082" s="4">
        <v>1070</v>
      </c>
      <c r="AY1082" s="4" t="e">
        <f>IF(#REF!="", "0",#REF! *#REF!/100)</f>
        <v>#REF!</v>
      </c>
      <c r="AZ1082" s="4" t="e">
        <f>IF(#REF!="", "0",#REF! *#REF!/100)</f>
        <v>#REF!</v>
      </c>
      <c r="BA1082" s="4" t="e">
        <f>IF(#REF!="", "0",#REF! *#REF!/100)</f>
        <v>#REF!</v>
      </c>
      <c r="BB1082" s="4" t="e">
        <f>IF(#REF!="", "0",#REF! *#REF!/100)</f>
        <v>#REF!</v>
      </c>
    </row>
    <row r="1083" spans="16:54" x14ac:dyDescent="0.35">
      <c r="P1083" s="14">
        <f>'B. WasteTracking'!G1109</f>
        <v>0</v>
      </c>
      <c r="Q1083" s="67">
        <f>IF(ISNUMBER('B. WasteTracking'!I1109), IF('B. WasteTracking'!$I$38=Calculations!$O$6,'B. WasteTracking'!I1109,'B. WasteTracking'!I1109*'B. WasteTracking'!$H1109/100),0)</f>
        <v>0</v>
      </c>
      <c r="R1083" s="67">
        <f>IF(ISNUMBER('B. WasteTracking'!J1109), IF('B. WasteTracking'!$J$38=Calculations!$O$6,'B. WasteTracking'!J1109,'B. WasteTracking'!J1109*'B. WasteTracking'!$H1109/100),0)</f>
        <v>0</v>
      </c>
      <c r="S1083" s="67">
        <f>IF(ISNUMBER('B. WasteTracking'!K1109), 'B. WasteTracking'!K1109*'B. WasteTracking'!$H1109/100,0)</f>
        <v>0</v>
      </c>
      <c r="T1083" s="67">
        <f>IF(ISNUMBER('B. WasteTracking'!H1109), 'B. WasteTracking'!H1109,0)</f>
        <v>0</v>
      </c>
      <c r="W1083" s="9"/>
      <c r="X1083" s="9"/>
      <c r="AX1083" s="4">
        <v>1071</v>
      </c>
      <c r="AY1083" s="4" t="e">
        <f>IF(#REF!="", "0",#REF! *#REF!/100)</f>
        <v>#REF!</v>
      </c>
      <c r="AZ1083" s="4" t="e">
        <f>IF(#REF!="", "0",#REF! *#REF!/100)</f>
        <v>#REF!</v>
      </c>
      <c r="BA1083" s="4" t="e">
        <f>IF(#REF!="", "0",#REF! *#REF!/100)</f>
        <v>#REF!</v>
      </c>
      <c r="BB1083" s="4" t="e">
        <f>IF(#REF!="", "0",#REF! *#REF!/100)</f>
        <v>#REF!</v>
      </c>
    </row>
    <row r="1084" spans="16:54" x14ac:dyDescent="0.35">
      <c r="P1084" s="14">
        <f>'B. WasteTracking'!G1110</f>
        <v>0</v>
      </c>
      <c r="Q1084" s="67">
        <f>IF(ISNUMBER('B. WasteTracking'!I1110), IF('B. WasteTracking'!$I$38=Calculations!$O$6,'B. WasteTracking'!I1110,'B. WasteTracking'!I1110*'B. WasteTracking'!$H1110/100),0)</f>
        <v>0</v>
      </c>
      <c r="R1084" s="67">
        <f>IF(ISNUMBER('B. WasteTracking'!J1110), IF('B. WasteTracking'!$J$38=Calculations!$O$6,'B. WasteTracking'!J1110,'B. WasteTracking'!J1110*'B. WasteTracking'!$H1110/100),0)</f>
        <v>0</v>
      </c>
      <c r="S1084" s="67">
        <f>IF(ISNUMBER('B. WasteTracking'!K1110), 'B. WasteTracking'!K1110*'B. WasteTracking'!$H1110/100,0)</f>
        <v>0</v>
      </c>
      <c r="T1084" s="67">
        <f>IF(ISNUMBER('B. WasteTracking'!H1110), 'B. WasteTracking'!H1110,0)</f>
        <v>0</v>
      </c>
      <c r="W1084" s="9"/>
      <c r="X1084" s="9"/>
      <c r="AX1084" s="4">
        <v>1072</v>
      </c>
      <c r="AY1084" s="4" t="e">
        <f>IF(#REF!="", "0",#REF! *#REF!/100)</f>
        <v>#REF!</v>
      </c>
      <c r="AZ1084" s="4" t="e">
        <f>IF(#REF!="", "0",#REF! *#REF!/100)</f>
        <v>#REF!</v>
      </c>
      <c r="BA1084" s="4" t="e">
        <f>IF(#REF!="", "0",#REF! *#REF!/100)</f>
        <v>#REF!</v>
      </c>
      <c r="BB1084" s="4" t="e">
        <f>IF(#REF!="", "0",#REF! *#REF!/100)</f>
        <v>#REF!</v>
      </c>
    </row>
    <row r="1085" spans="16:54" x14ac:dyDescent="0.35">
      <c r="P1085" s="14">
        <f>'B. WasteTracking'!G1111</f>
        <v>0</v>
      </c>
      <c r="Q1085" s="67">
        <f>IF(ISNUMBER('B. WasteTracking'!I1111), IF('B. WasteTracking'!$I$38=Calculations!$O$6,'B. WasteTracking'!I1111,'B. WasteTracking'!I1111*'B. WasteTracking'!$H1111/100),0)</f>
        <v>0</v>
      </c>
      <c r="R1085" s="67">
        <f>IF(ISNUMBER('B. WasteTracking'!J1111), IF('B. WasteTracking'!$J$38=Calculations!$O$6,'B. WasteTracking'!J1111,'B. WasteTracking'!J1111*'B. WasteTracking'!$H1111/100),0)</f>
        <v>0</v>
      </c>
      <c r="S1085" s="67">
        <f>IF(ISNUMBER('B. WasteTracking'!K1111), 'B. WasteTracking'!K1111*'B. WasteTracking'!$H1111/100,0)</f>
        <v>0</v>
      </c>
      <c r="T1085" s="67">
        <f>IF(ISNUMBER('B. WasteTracking'!H1111), 'B. WasteTracking'!H1111,0)</f>
        <v>0</v>
      </c>
      <c r="W1085" s="9"/>
      <c r="X1085" s="9"/>
      <c r="AX1085" s="4">
        <v>1073</v>
      </c>
      <c r="AY1085" s="4" t="e">
        <f>IF(#REF!="", "0",#REF! *#REF!/100)</f>
        <v>#REF!</v>
      </c>
      <c r="AZ1085" s="4" t="e">
        <f>IF(#REF!="", "0",#REF! *#REF!/100)</f>
        <v>#REF!</v>
      </c>
      <c r="BA1085" s="4" t="e">
        <f>IF(#REF!="", "0",#REF! *#REF!/100)</f>
        <v>#REF!</v>
      </c>
      <c r="BB1085" s="4" t="e">
        <f>IF(#REF!="", "0",#REF! *#REF!/100)</f>
        <v>#REF!</v>
      </c>
    </row>
    <row r="1086" spans="16:54" x14ac:dyDescent="0.35">
      <c r="P1086" s="14">
        <f>'B. WasteTracking'!G1112</f>
        <v>0</v>
      </c>
      <c r="Q1086" s="67">
        <f>IF(ISNUMBER('B. WasteTracking'!I1112), IF('B. WasteTracking'!$I$38=Calculations!$O$6,'B. WasteTracking'!I1112,'B. WasteTracking'!I1112*'B. WasteTracking'!$H1112/100),0)</f>
        <v>0</v>
      </c>
      <c r="R1086" s="67">
        <f>IF(ISNUMBER('B. WasteTracking'!J1112), IF('B. WasteTracking'!$J$38=Calculations!$O$6,'B. WasteTracking'!J1112,'B. WasteTracking'!J1112*'B. WasteTracking'!$H1112/100),0)</f>
        <v>0</v>
      </c>
      <c r="S1086" s="67">
        <f>IF(ISNUMBER('B. WasteTracking'!K1112), 'B. WasteTracking'!K1112*'B. WasteTracking'!$H1112/100,0)</f>
        <v>0</v>
      </c>
      <c r="T1086" s="67">
        <f>IF(ISNUMBER('B. WasteTracking'!H1112), 'B. WasteTracking'!H1112,0)</f>
        <v>0</v>
      </c>
      <c r="W1086" s="9"/>
      <c r="X1086" s="9"/>
      <c r="AX1086" s="4">
        <v>1074</v>
      </c>
      <c r="AY1086" s="4" t="e">
        <f>IF(#REF!="", "0",#REF! *#REF!/100)</f>
        <v>#REF!</v>
      </c>
      <c r="AZ1086" s="4" t="e">
        <f>IF(#REF!="", "0",#REF! *#REF!/100)</f>
        <v>#REF!</v>
      </c>
      <c r="BA1086" s="4" t="e">
        <f>IF(#REF!="", "0",#REF! *#REF!/100)</f>
        <v>#REF!</v>
      </c>
      <c r="BB1086" s="4" t="e">
        <f>IF(#REF!="", "0",#REF! *#REF!/100)</f>
        <v>#REF!</v>
      </c>
    </row>
    <row r="1087" spans="16:54" x14ac:dyDescent="0.35">
      <c r="P1087" s="14">
        <f>'B. WasteTracking'!G1113</f>
        <v>0</v>
      </c>
      <c r="Q1087" s="67">
        <f>IF(ISNUMBER('B. WasteTracking'!I1113), IF('B. WasteTracking'!$I$38=Calculations!$O$6,'B. WasteTracking'!I1113,'B. WasteTracking'!I1113*'B. WasteTracking'!$H1113/100),0)</f>
        <v>0</v>
      </c>
      <c r="R1087" s="67">
        <f>IF(ISNUMBER('B. WasteTracking'!J1113), IF('B. WasteTracking'!$J$38=Calculations!$O$6,'B. WasteTracking'!J1113,'B. WasteTracking'!J1113*'B. WasteTracking'!$H1113/100),0)</f>
        <v>0</v>
      </c>
      <c r="S1087" s="67">
        <f>IF(ISNUMBER('B. WasteTracking'!K1113), 'B. WasteTracking'!K1113*'B. WasteTracking'!$H1113/100,0)</f>
        <v>0</v>
      </c>
      <c r="T1087" s="67">
        <f>IF(ISNUMBER('B. WasteTracking'!H1113), 'B. WasteTracking'!H1113,0)</f>
        <v>0</v>
      </c>
      <c r="W1087" s="9"/>
      <c r="X1087" s="9"/>
      <c r="AX1087" s="4">
        <v>1075</v>
      </c>
      <c r="AY1087" s="4" t="e">
        <f>IF(#REF!="", "0",#REF! *#REF!/100)</f>
        <v>#REF!</v>
      </c>
      <c r="AZ1087" s="4" t="e">
        <f>IF(#REF!="", "0",#REF! *#REF!/100)</f>
        <v>#REF!</v>
      </c>
      <c r="BA1087" s="4" t="e">
        <f>IF(#REF!="", "0",#REF! *#REF!/100)</f>
        <v>#REF!</v>
      </c>
      <c r="BB1087" s="4" t="e">
        <f>IF(#REF!="", "0",#REF! *#REF!/100)</f>
        <v>#REF!</v>
      </c>
    </row>
    <row r="1088" spans="16:54" x14ac:dyDescent="0.35">
      <c r="P1088" s="14">
        <f>'B. WasteTracking'!G1114</f>
        <v>0</v>
      </c>
      <c r="Q1088" s="67">
        <f>IF(ISNUMBER('B. WasteTracking'!I1114), IF('B. WasteTracking'!$I$38=Calculations!$O$6,'B. WasteTracking'!I1114,'B. WasteTracking'!I1114*'B. WasteTracking'!$H1114/100),0)</f>
        <v>0</v>
      </c>
      <c r="R1088" s="67">
        <f>IF(ISNUMBER('B. WasteTracking'!J1114), IF('B. WasteTracking'!$J$38=Calculations!$O$6,'B. WasteTracking'!J1114,'B. WasteTracking'!J1114*'B. WasteTracking'!$H1114/100),0)</f>
        <v>0</v>
      </c>
      <c r="S1088" s="67">
        <f>IF(ISNUMBER('B. WasteTracking'!K1114), 'B. WasteTracking'!K1114*'B. WasteTracking'!$H1114/100,0)</f>
        <v>0</v>
      </c>
      <c r="T1088" s="67">
        <f>IF(ISNUMBER('B. WasteTracking'!H1114), 'B. WasteTracking'!H1114,0)</f>
        <v>0</v>
      </c>
      <c r="W1088" s="9"/>
      <c r="X1088" s="9"/>
      <c r="AX1088" s="4">
        <v>1076</v>
      </c>
      <c r="AY1088" s="4" t="e">
        <f>IF(#REF!="", "0",#REF! *#REF!/100)</f>
        <v>#REF!</v>
      </c>
      <c r="AZ1088" s="4" t="e">
        <f>IF(#REF!="", "0",#REF! *#REF!/100)</f>
        <v>#REF!</v>
      </c>
      <c r="BA1088" s="4" t="e">
        <f>IF(#REF!="", "0",#REF! *#REF!/100)</f>
        <v>#REF!</v>
      </c>
      <c r="BB1088" s="4" t="e">
        <f>IF(#REF!="", "0",#REF! *#REF!/100)</f>
        <v>#REF!</v>
      </c>
    </row>
    <row r="1089" spans="16:54" x14ac:dyDescent="0.35">
      <c r="P1089" s="14">
        <f>'B. WasteTracking'!G1115</f>
        <v>0</v>
      </c>
      <c r="Q1089" s="67">
        <f>IF(ISNUMBER('B. WasteTracking'!I1115), IF('B. WasteTracking'!$I$38=Calculations!$O$6,'B. WasteTracking'!I1115,'B. WasteTracking'!I1115*'B. WasteTracking'!$H1115/100),0)</f>
        <v>0</v>
      </c>
      <c r="R1089" s="67">
        <f>IF(ISNUMBER('B. WasteTracking'!J1115), IF('B. WasteTracking'!$J$38=Calculations!$O$6,'B. WasteTracking'!J1115,'B. WasteTracking'!J1115*'B. WasteTracking'!$H1115/100),0)</f>
        <v>0</v>
      </c>
      <c r="S1089" s="67">
        <f>IF(ISNUMBER('B. WasteTracking'!K1115), 'B. WasteTracking'!K1115*'B. WasteTracking'!$H1115/100,0)</f>
        <v>0</v>
      </c>
      <c r="T1089" s="67">
        <f>IF(ISNUMBER('B. WasteTracking'!H1115), 'B. WasteTracking'!H1115,0)</f>
        <v>0</v>
      </c>
      <c r="W1089" s="9"/>
      <c r="X1089" s="9"/>
      <c r="AX1089" s="4">
        <v>1077</v>
      </c>
      <c r="AY1089" s="4" t="e">
        <f>IF(#REF!="", "0",#REF! *#REF!/100)</f>
        <v>#REF!</v>
      </c>
      <c r="AZ1089" s="4" t="e">
        <f>IF(#REF!="", "0",#REF! *#REF!/100)</f>
        <v>#REF!</v>
      </c>
      <c r="BA1089" s="4" t="e">
        <f>IF(#REF!="", "0",#REF! *#REF!/100)</f>
        <v>#REF!</v>
      </c>
      <c r="BB1089" s="4" t="e">
        <f>IF(#REF!="", "0",#REF! *#REF!/100)</f>
        <v>#REF!</v>
      </c>
    </row>
    <row r="1090" spans="16:54" x14ac:dyDescent="0.35">
      <c r="P1090" s="14">
        <f>'B. WasteTracking'!G1116</f>
        <v>0</v>
      </c>
      <c r="Q1090" s="67">
        <f>IF(ISNUMBER('B. WasteTracking'!I1116), IF('B. WasteTracking'!$I$38=Calculations!$O$6,'B. WasteTracking'!I1116,'B. WasteTracking'!I1116*'B. WasteTracking'!$H1116/100),0)</f>
        <v>0</v>
      </c>
      <c r="R1090" s="67">
        <f>IF(ISNUMBER('B. WasteTracking'!J1116), IF('B. WasteTracking'!$J$38=Calculations!$O$6,'B. WasteTracking'!J1116,'B. WasteTracking'!J1116*'B. WasteTracking'!$H1116/100),0)</f>
        <v>0</v>
      </c>
      <c r="S1090" s="67">
        <f>IF(ISNUMBER('B. WasteTracking'!K1116), 'B. WasteTracking'!K1116*'B. WasteTracking'!$H1116/100,0)</f>
        <v>0</v>
      </c>
      <c r="T1090" s="67">
        <f>IF(ISNUMBER('B. WasteTracking'!H1116), 'B. WasteTracking'!H1116,0)</f>
        <v>0</v>
      </c>
      <c r="W1090" s="9"/>
      <c r="X1090" s="9"/>
      <c r="AX1090" s="4">
        <v>1078</v>
      </c>
      <c r="AY1090" s="4" t="e">
        <f>IF(#REF!="", "0",#REF! *#REF!/100)</f>
        <v>#REF!</v>
      </c>
      <c r="AZ1090" s="4" t="e">
        <f>IF(#REF!="", "0",#REF! *#REF!/100)</f>
        <v>#REF!</v>
      </c>
      <c r="BA1090" s="4" t="e">
        <f>IF(#REF!="", "0",#REF! *#REF!/100)</f>
        <v>#REF!</v>
      </c>
      <c r="BB1090" s="4" t="e">
        <f>IF(#REF!="", "0",#REF! *#REF!/100)</f>
        <v>#REF!</v>
      </c>
    </row>
    <row r="1091" spans="16:54" x14ac:dyDescent="0.35">
      <c r="P1091" s="14">
        <f>'B. WasteTracking'!G1117</f>
        <v>0</v>
      </c>
      <c r="Q1091" s="67">
        <f>IF(ISNUMBER('B. WasteTracking'!I1117), IF('B. WasteTracking'!$I$38=Calculations!$O$6,'B. WasteTracking'!I1117,'B. WasteTracking'!I1117*'B. WasteTracking'!$H1117/100),0)</f>
        <v>0</v>
      </c>
      <c r="R1091" s="67">
        <f>IF(ISNUMBER('B. WasteTracking'!J1117), IF('B. WasteTracking'!$J$38=Calculations!$O$6,'B. WasteTracking'!J1117,'B. WasteTracking'!J1117*'B. WasteTracking'!$H1117/100),0)</f>
        <v>0</v>
      </c>
      <c r="S1091" s="67">
        <f>IF(ISNUMBER('B. WasteTracking'!K1117), 'B. WasteTracking'!K1117*'B. WasteTracking'!$H1117/100,0)</f>
        <v>0</v>
      </c>
      <c r="T1091" s="67">
        <f>IF(ISNUMBER('B. WasteTracking'!H1117), 'B. WasteTracking'!H1117,0)</f>
        <v>0</v>
      </c>
      <c r="W1091" s="9"/>
      <c r="X1091" s="9"/>
      <c r="AX1091" s="4">
        <v>1079</v>
      </c>
      <c r="AY1091" s="4" t="e">
        <f>IF(#REF!="", "0",#REF! *#REF!/100)</f>
        <v>#REF!</v>
      </c>
      <c r="AZ1091" s="4" t="e">
        <f>IF(#REF!="", "0",#REF! *#REF!/100)</f>
        <v>#REF!</v>
      </c>
      <c r="BA1091" s="4" t="e">
        <f>IF(#REF!="", "0",#REF! *#REF!/100)</f>
        <v>#REF!</v>
      </c>
      <c r="BB1091" s="4" t="e">
        <f>IF(#REF!="", "0",#REF! *#REF!/100)</f>
        <v>#REF!</v>
      </c>
    </row>
    <row r="1092" spans="16:54" x14ac:dyDescent="0.35">
      <c r="P1092" s="14">
        <f>'B. WasteTracking'!G1118</f>
        <v>0</v>
      </c>
      <c r="Q1092" s="67">
        <f>IF(ISNUMBER('B. WasteTracking'!I1118), IF('B. WasteTracking'!$I$38=Calculations!$O$6,'B. WasteTracking'!I1118,'B. WasteTracking'!I1118*'B. WasteTracking'!$H1118/100),0)</f>
        <v>0</v>
      </c>
      <c r="R1092" s="67">
        <f>IF(ISNUMBER('B. WasteTracking'!J1118), IF('B. WasteTracking'!$J$38=Calculations!$O$6,'B. WasteTracking'!J1118,'B. WasteTracking'!J1118*'B. WasteTracking'!$H1118/100),0)</f>
        <v>0</v>
      </c>
      <c r="S1092" s="67">
        <f>IF(ISNUMBER('B. WasteTracking'!K1118), 'B. WasteTracking'!K1118*'B. WasteTracking'!$H1118/100,0)</f>
        <v>0</v>
      </c>
      <c r="T1092" s="67">
        <f>IF(ISNUMBER('B. WasteTracking'!H1118), 'B. WasteTracking'!H1118,0)</f>
        <v>0</v>
      </c>
      <c r="W1092" s="9"/>
      <c r="X1092" s="9"/>
      <c r="AX1092" s="4">
        <v>1080</v>
      </c>
      <c r="AY1092" s="4" t="e">
        <f>IF(#REF!="", "0",#REF! *#REF!/100)</f>
        <v>#REF!</v>
      </c>
      <c r="AZ1092" s="4" t="e">
        <f>IF(#REF!="", "0",#REF! *#REF!/100)</f>
        <v>#REF!</v>
      </c>
      <c r="BA1092" s="4" t="e">
        <f>IF(#REF!="", "0",#REF! *#REF!/100)</f>
        <v>#REF!</v>
      </c>
      <c r="BB1092" s="4" t="e">
        <f>IF(#REF!="", "0",#REF! *#REF!/100)</f>
        <v>#REF!</v>
      </c>
    </row>
    <row r="1093" spans="16:54" x14ac:dyDescent="0.35">
      <c r="P1093" s="14">
        <f>'B. WasteTracking'!G1119</f>
        <v>0</v>
      </c>
      <c r="Q1093" s="67">
        <f>IF(ISNUMBER('B. WasteTracking'!I1119), IF('B. WasteTracking'!$I$38=Calculations!$O$6,'B. WasteTracking'!I1119,'B. WasteTracking'!I1119*'B. WasteTracking'!$H1119/100),0)</f>
        <v>0</v>
      </c>
      <c r="R1093" s="67">
        <f>IF(ISNUMBER('B. WasteTracking'!J1119), IF('B. WasteTracking'!$J$38=Calculations!$O$6,'B. WasteTracking'!J1119,'B. WasteTracking'!J1119*'B. WasteTracking'!$H1119/100),0)</f>
        <v>0</v>
      </c>
      <c r="S1093" s="67">
        <f>IF(ISNUMBER('B. WasteTracking'!K1119), 'B. WasteTracking'!K1119*'B. WasteTracking'!$H1119/100,0)</f>
        <v>0</v>
      </c>
      <c r="T1093" s="67">
        <f>IF(ISNUMBER('B. WasteTracking'!H1119), 'B. WasteTracking'!H1119,0)</f>
        <v>0</v>
      </c>
      <c r="W1093" s="9"/>
      <c r="X1093" s="9"/>
      <c r="AX1093" s="4">
        <v>1081</v>
      </c>
      <c r="AY1093" s="4" t="e">
        <f>IF(#REF!="", "0",#REF! *#REF!/100)</f>
        <v>#REF!</v>
      </c>
      <c r="AZ1093" s="4" t="e">
        <f>IF(#REF!="", "0",#REF! *#REF!/100)</f>
        <v>#REF!</v>
      </c>
      <c r="BA1093" s="4" t="e">
        <f>IF(#REF!="", "0",#REF! *#REF!/100)</f>
        <v>#REF!</v>
      </c>
      <c r="BB1093" s="4" t="e">
        <f>IF(#REF!="", "0",#REF! *#REF!/100)</f>
        <v>#REF!</v>
      </c>
    </row>
    <row r="1094" spans="16:54" x14ac:dyDescent="0.35">
      <c r="P1094" s="14">
        <f>'B. WasteTracking'!G1120</f>
        <v>0</v>
      </c>
      <c r="Q1094" s="67">
        <f>IF(ISNUMBER('B. WasteTracking'!I1120), IF('B. WasteTracking'!$I$38=Calculations!$O$6,'B. WasteTracking'!I1120,'B. WasteTracking'!I1120*'B. WasteTracking'!$H1120/100),0)</f>
        <v>0</v>
      </c>
      <c r="R1094" s="67">
        <f>IF(ISNUMBER('B. WasteTracking'!J1120), IF('B. WasteTracking'!$J$38=Calculations!$O$6,'B. WasteTracking'!J1120,'B. WasteTracking'!J1120*'B. WasteTracking'!$H1120/100),0)</f>
        <v>0</v>
      </c>
      <c r="S1094" s="67">
        <f>IF(ISNUMBER('B. WasteTracking'!K1120), 'B. WasteTracking'!K1120*'B. WasteTracking'!$H1120/100,0)</f>
        <v>0</v>
      </c>
      <c r="T1094" s="67">
        <f>IF(ISNUMBER('B. WasteTracking'!H1120), 'B. WasteTracking'!H1120,0)</f>
        <v>0</v>
      </c>
      <c r="W1094" s="9"/>
      <c r="X1094" s="9"/>
      <c r="AX1094" s="4">
        <v>1082</v>
      </c>
      <c r="AY1094" s="4" t="e">
        <f>IF(#REF!="", "0",#REF! *#REF!/100)</f>
        <v>#REF!</v>
      </c>
      <c r="AZ1094" s="4" t="e">
        <f>IF(#REF!="", "0",#REF! *#REF!/100)</f>
        <v>#REF!</v>
      </c>
      <c r="BA1094" s="4" t="e">
        <f>IF(#REF!="", "0",#REF! *#REF!/100)</f>
        <v>#REF!</v>
      </c>
      <c r="BB1094" s="4" t="e">
        <f>IF(#REF!="", "0",#REF! *#REF!/100)</f>
        <v>#REF!</v>
      </c>
    </row>
    <row r="1095" spans="16:54" x14ac:dyDescent="0.35">
      <c r="P1095" s="14">
        <f>'B. WasteTracking'!G1121</f>
        <v>0</v>
      </c>
      <c r="Q1095" s="67">
        <f>IF(ISNUMBER('B. WasteTracking'!I1121), IF('B. WasteTracking'!$I$38=Calculations!$O$6,'B. WasteTracking'!I1121,'B. WasteTracking'!I1121*'B. WasteTracking'!$H1121/100),0)</f>
        <v>0</v>
      </c>
      <c r="R1095" s="67">
        <f>IF(ISNUMBER('B. WasteTracking'!J1121), IF('B. WasteTracking'!$J$38=Calculations!$O$6,'B. WasteTracking'!J1121,'B. WasteTracking'!J1121*'B. WasteTracking'!$H1121/100),0)</f>
        <v>0</v>
      </c>
      <c r="S1095" s="67">
        <f>IF(ISNUMBER('B. WasteTracking'!K1121), 'B. WasteTracking'!K1121*'B. WasteTracking'!$H1121/100,0)</f>
        <v>0</v>
      </c>
      <c r="T1095" s="67">
        <f>IF(ISNUMBER('B. WasteTracking'!H1121), 'B. WasteTracking'!H1121,0)</f>
        <v>0</v>
      </c>
      <c r="W1095" s="9"/>
      <c r="X1095" s="9"/>
      <c r="AX1095" s="4">
        <v>1083</v>
      </c>
      <c r="AY1095" s="4" t="e">
        <f>IF(#REF!="", "0",#REF! *#REF!/100)</f>
        <v>#REF!</v>
      </c>
      <c r="AZ1095" s="4" t="e">
        <f>IF(#REF!="", "0",#REF! *#REF!/100)</f>
        <v>#REF!</v>
      </c>
      <c r="BA1095" s="4" t="e">
        <f>IF(#REF!="", "0",#REF! *#REF!/100)</f>
        <v>#REF!</v>
      </c>
      <c r="BB1095" s="4" t="e">
        <f>IF(#REF!="", "0",#REF! *#REF!/100)</f>
        <v>#REF!</v>
      </c>
    </row>
    <row r="1096" spans="16:54" x14ac:dyDescent="0.35">
      <c r="P1096" s="14">
        <f>'B. WasteTracking'!G1122</f>
        <v>0</v>
      </c>
      <c r="Q1096" s="67">
        <f>IF(ISNUMBER('B. WasteTracking'!I1122), IF('B. WasteTracking'!$I$38=Calculations!$O$6,'B. WasteTracking'!I1122,'B. WasteTracking'!I1122*'B. WasteTracking'!$H1122/100),0)</f>
        <v>0</v>
      </c>
      <c r="R1096" s="67">
        <f>IF(ISNUMBER('B. WasteTracking'!J1122), IF('B. WasteTracking'!$J$38=Calculations!$O$6,'B. WasteTracking'!J1122,'B. WasteTracking'!J1122*'B. WasteTracking'!$H1122/100),0)</f>
        <v>0</v>
      </c>
      <c r="S1096" s="67">
        <f>IF(ISNUMBER('B. WasteTracking'!K1122), 'B. WasteTracking'!K1122*'B. WasteTracking'!$H1122/100,0)</f>
        <v>0</v>
      </c>
      <c r="T1096" s="67">
        <f>IF(ISNUMBER('B. WasteTracking'!H1122), 'B. WasteTracking'!H1122,0)</f>
        <v>0</v>
      </c>
      <c r="W1096" s="9"/>
      <c r="X1096" s="9"/>
      <c r="AX1096" s="4">
        <v>1084</v>
      </c>
      <c r="AY1096" s="4" t="e">
        <f>IF(#REF!="", "0",#REF! *#REF!/100)</f>
        <v>#REF!</v>
      </c>
      <c r="AZ1096" s="4" t="e">
        <f>IF(#REF!="", "0",#REF! *#REF!/100)</f>
        <v>#REF!</v>
      </c>
      <c r="BA1096" s="4" t="e">
        <f>IF(#REF!="", "0",#REF! *#REF!/100)</f>
        <v>#REF!</v>
      </c>
      <c r="BB1096" s="4" t="e">
        <f>IF(#REF!="", "0",#REF! *#REF!/100)</f>
        <v>#REF!</v>
      </c>
    </row>
    <row r="1097" spans="16:54" x14ac:dyDescent="0.35">
      <c r="P1097" s="14">
        <f>'B. WasteTracking'!G1123</f>
        <v>0</v>
      </c>
      <c r="Q1097" s="67">
        <f>IF(ISNUMBER('B. WasteTracking'!I1123), IF('B. WasteTracking'!$I$38=Calculations!$O$6,'B. WasteTracking'!I1123,'B. WasteTracking'!I1123*'B. WasteTracking'!$H1123/100),0)</f>
        <v>0</v>
      </c>
      <c r="R1097" s="67">
        <f>IF(ISNUMBER('B. WasteTracking'!J1123), IF('B. WasteTracking'!$J$38=Calculations!$O$6,'B. WasteTracking'!J1123,'B. WasteTracking'!J1123*'B. WasteTracking'!$H1123/100),0)</f>
        <v>0</v>
      </c>
      <c r="S1097" s="67">
        <f>IF(ISNUMBER('B. WasteTracking'!K1123), 'B. WasteTracking'!K1123*'B. WasteTracking'!$H1123/100,0)</f>
        <v>0</v>
      </c>
      <c r="T1097" s="67">
        <f>IF(ISNUMBER('B. WasteTracking'!H1123), 'B. WasteTracking'!H1123,0)</f>
        <v>0</v>
      </c>
      <c r="W1097" s="9"/>
      <c r="X1097" s="9"/>
      <c r="AX1097" s="4">
        <v>1085</v>
      </c>
      <c r="AY1097" s="4" t="e">
        <f>IF(#REF!="", "0",#REF! *#REF!/100)</f>
        <v>#REF!</v>
      </c>
      <c r="AZ1097" s="4" t="e">
        <f>IF(#REF!="", "0",#REF! *#REF!/100)</f>
        <v>#REF!</v>
      </c>
      <c r="BA1097" s="4" t="e">
        <f>IF(#REF!="", "0",#REF! *#REF!/100)</f>
        <v>#REF!</v>
      </c>
      <c r="BB1097" s="4" t="e">
        <f>IF(#REF!="", "0",#REF! *#REF!/100)</f>
        <v>#REF!</v>
      </c>
    </row>
    <row r="1098" spans="16:54" x14ac:dyDescent="0.35">
      <c r="P1098" s="14">
        <f>'B. WasteTracking'!G1124</f>
        <v>0</v>
      </c>
      <c r="Q1098" s="67">
        <f>IF(ISNUMBER('B. WasteTracking'!I1124), IF('B. WasteTracking'!$I$38=Calculations!$O$6,'B. WasteTracking'!I1124,'B. WasteTracking'!I1124*'B. WasteTracking'!$H1124/100),0)</f>
        <v>0</v>
      </c>
      <c r="R1098" s="67">
        <f>IF(ISNUMBER('B. WasteTracking'!J1124), IF('B. WasteTracking'!$J$38=Calculations!$O$6,'B. WasteTracking'!J1124,'B. WasteTracking'!J1124*'B. WasteTracking'!$H1124/100),0)</f>
        <v>0</v>
      </c>
      <c r="S1098" s="67">
        <f>IF(ISNUMBER('B. WasteTracking'!K1124), 'B. WasteTracking'!K1124*'B. WasteTracking'!$H1124/100,0)</f>
        <v>0</v>
      </c>
      <c r="T1098" s="67">
        <f>IF(ISNUMBER('B. WasteTracking'!H1124), 'B. WasteTracking'!H1124,0)</f>
        <v>0</v>
      </c>
      <c r="W1098" s="9"/>
      <c r="X1098" s="9"/>
      <c r="AX1098" s="4">
        <v>1086</v>
      </c>
      <c r="AY1098" s="4" t="e">
        <f>IF(#REF!="", "0",#REF! *#REF!/100)</f>
        <v>#REF!</v>
      </c>
      <c r="AZ1098" s="4" t="e">
        <f>IF(#REF!="", "0",#REF! *#REF!/100)</f>
        <v>#REF!</v>
      </c>
      <c r="BA1098" s="4" t="e">
        <f>IF(#REF!="", "0",#REF! *#REF!/100)</f>
        <v>#REF!</v>
      </c>
      <c r="BB1098" s="4" t="e">
        <f>IF(#REF!="", "0",#REF! *#REF!/100)</f>
        <v>#REF!</v>
      </c>
    </row>
    <row r="1099" spans="16:54" x14ac:dyDescent="0.35">
      <c r="P1099" s="14">
        <f>'B. WasteTracking'!G1125</f>
        <v>0</v>
      </c>
      <c r="Q1099" s="67">
        <f>IF(ISNUMBER('B. WasteTracking'!I1125), IF('B. WasteTracking'!$I$38=Calculations!$O$6,'B. WasteTracking'!I1125,'B. WasteTracking'!I1125*'B. WasteTracking'!$H1125/100),0)</f>
        <v>0</v>
      </c>
      <c r="R1099" s="67">
        <f>IF(ISNUMBER('B. WasteTracking'!J1125), IF('B. WasteTracking'!$J$38=Calculations!$O$6,'B. WasteTracking'!J1125,'B. WasteTracking'!J1125*'B. WasteTracking'!$H1125/100),0)</f>
        <v>0</v>
      </c>
      <c r="S1099" s="67">
        <f>IF(ISNUMBER('B. WasteTracking'!K1125), 'B. WasteTracking'!K1125*'B. WasteTracking'!$H1125/100,0)</f>
        <v>0</v>
      </c>
      <c r="T1099" s="67">
        <f>IF(ISNUMBER('B. WasteTracking'!H1125), 'B. WasteTracking'!H1125,0)</f>
        <v>0</v>
      </c>
      <c r="W1099" s="9"/>
      <c r="X1099" s="9"/>
      <c r="AX1099" s="4">
        <v>1087</v>
      </c>
      <c r="AY1099" s="4" t="e">
        <f>IF(#REF!="", "0",#REF! *#REF!/100)</f>
        <v>#REF!</v>
      </c>
      <c r="AZ1099" s="4" t="e">
        <f>IF(#REF!="", "0",#REF! *#REF!/100)</f>
        <v>#REF!</v>
      </c>
      <c r="BA1099" s="4" t="e">
        <f>IF(#REF!="", "0",#REF! *#REF!/100)</f>
        <v>#REF!</v>
      </c>
      <c r="BB1099" s="4" t="e">
        <f>IF(#REF!="", "0",#REF! *#REF!/100)</f>
        <v>#REF!</v>
      </c>
    </row>
    <row r="1100" spans="16:54" x14ac:dyDescent="0.35">
      <c r="P1100" s="14">
        <f>'B. WasteTracking'!G1126</f>
        <v>0</v>
      </c>
      <c r="Q1100" s="67">
        <f>IF(ISNUMBER('B. WasteTracking'!I1126), IF('B. WasteTracking'!$I$38=Calculations!$O$6,'B. WasteTracking'!I1126,'B. WasteTracking'!I1126*'B. WasteTracking'!$H1126/100),0)</f>
        <v>0</v>
      </c>
      <c r="R1100" s="67">
        <f>IF(ISNUMBER('B. WasteTracking'!J1126), IF('B. WasteTracking'!$J$38=Calculations!$O$6,'B. WasteTracking'!J1126,'B. WasteTracking'!J1126*'B. WasteTracking'!$H1126/100),0)</f>
        <v>0</v>
      </c>
      <c r="S1100" s="67">
        <f>IF(ISNUMBER('B. WasteTracking'!K1126), 'B. WasteTracking'!K1126*'B. WasteTracking'!$H1126/100,0)</f>
        <v>0</v>
      </c>
      <c r="T1100" s="67">
        <f>IF(ISNUMBER('B. WasteTracking'!H1126), 'B. WasteTracking'!H1126,0)</f>
        <v>0</v>
      </c>
      <c r="W1100" s="9"/>
      <c r="X1100" s="9"/>
      <c r="AX1100" s="4">
        <v>1088</v>
      </c>
      <c r="AY1100" s="4" t="e">
        <f>IF(#REF!="", "0",#REF! *#REF!/100)</f>
        <v>#REF!</v>
      </c>
      <c r="AZ1100" s="4" t="e">
        <f>IF(#REF!="", "0",#REF! *#REF!/100)</f>
        <v>#REF!</v>
      </c>
      <c r="BA1100" s="4" t="e">
        <f>IF(#REF!="", "0",#REF! *#REF!/100)</f>
        <v>#REF!</v>
      </c>
      <c r="BB1100" s="4" t="e">
        <f>IF(#REF!="", "0",#REF! *#REF!/100)</f>
        <v>#REF!</v>
      </c>
    </row>
    <row r="1101" spans="16:54" x14ac:dyDescent="0.35">
      <c r="P1101" s="14">
        <f>'B. WasteTracking'!G1127</f>
        <v>0</v>
      </c>
      <c r="Q1101" s="67">
        <f>IF(ISNUMBER('B. WasteTracking'!I1127), IF('B. WasteTracking'!$I$38=Calculations!$O$6,'B. WasteTracking'!I1127,'B. WasteTracking'!I1127*'B. WasteTracking'!$H1127/100),0)</f>
        <v>0</v>
      </c>
      <c r="R1101" s="67">
        <f>IF(ISNUMBER('B. WasteTracking'!J1127), IF('B. WasteTracking'!$J$38=Calculations!$O$6,'B. WasteTracking'!J1127,'B. WasteTracking'!J1127*'B. WasteTracking'!$H1127/100),0)</f>
        <v>0</v>
      </c>
      <c r="S1101" s="67">
        <f>IF(ISNUMBER('B. WasteTracking'!K1127), 'B. WasteTracking'!K1127*'B. WasteTracking'!$H1127/100,0)</f>
        <v>0</v>
      </c>
      <c r="T1101" s="67">
        <f>IF(ISNUMBER('B. WasteTracking'!H1127), 'B. WasteTracking'!H1127,0)</f>
        <v>0</v>
      </c>
      <c r="W1101" s="9"/>
      <c r="X1101" s="9"/>
      <c r="AX1101" s="4">
        <v>1089</v>
      </c>
      <c r="AY1101" s="4" t="e">
        <f>IF(#REF!="", "0",#REF! *#REF!/100)</f>
        <v>#REF!</v>
      </c>
      <c r="AZ1101" s="4" t="e">
        <f>IF(#REF!="", "0",#REF! *#REF!/100)</f>
        <v>#REF!</v>
      </c>
      <c r="BA1101" s="4" t="e">
        <f>IF(#REF!="", "0",#REF! *#REF!/100)</f>
        <v>#REF!</v>
      </c>
      <c r="BB1101" s="4" t="e">
        <f>IF(#REF!="", "0",#REF! *#REF!/100)</f>
        <v>#REF!</v>
      </c>
    </row>
    <row r="1102" spans="16:54" x14ac:dyDescent="0.35">
      <c r="P1102" s="14">
        <f>'B. WasteTracking'!G1128</f>
        <v>0</v>
      </c>
      <c r="Q1102" s="67">
        <f>IF(ISNUMBER('B. WasteTracking'!I1128), IF('B. WasteTracking'!$I$38=Calculations!$O$6,'B. WasteTracking'!I1128,'B. WasteTracking'!I1128*'B. WasteTracking'!$H1128/100),0)</f>
        <v>0</v>
      </c>
      <c r="R1102" s="67">
        <f>IF(ISNUMBER('B. WasteTracking'!J1128), IF('B. WasteTracking'!$J$38=Calculations!$O$6,'B. WasteTracking'!J1128,'B. WasteTracking'!J1128*'B. WasteTracking'!$H1128/100),0)</f>
        <v>0</v>
      </c>
      <c r="S1102" s="67">
        <f>IF(ISNUMBER('B. WasteTracking'!K1128), 'B. WasteTracking'!K1128*'B. WasteTracking'!$H1128/100,0)</f>
        <v>0</v>
      </c>
      <c r="T1102" s="67">
        <f>IF(ISNUMBER('B. WasteTracking'!H1128), 'B. WasteTracking'!H1128,0)</f>
        <v>0</v>
      </c>
      <c r="W1102" s="9"/>
      <c r="X1102" s="9"/>
      <c r="AX1102" s="4">
        <v>1090</v>
      </c>
      <c r="AY1102" s="4" t="e">
        <f>IF(#REF!="", "0",#REF! *#REF!/100)</f>
        <v>#REF!</v>
      </c>
      <c r="AZ1102" s="4" t="e">
        <f>IF(#REF!="", "0",#REF! *#REF!/100)</f>
        <v>#REF!</v>
      </c>
      <c r="BA1102" s="4" t="e">
        <f>IF(#REF!="", "0",#REF! *#REF!/100)</f>
        <v>#REF!</v>
      </c>
      <c r="BB1102" s="4" t="e">
        <f>IF(#REF!="", "0",#REF! *#REF!/100)</f>
        <v>#REF!</v>
      </c>
    </row>
    <row r="1103" spans="16:54" x14ac:dyDescent="0.35">
      <c r="P1103" s="14">
        <f>'B. WasteTracking'!G1129</f>
        <v>0</v>
      </c>
      <c r="Q1103" s="67">
        <f>IF(ISNUMBER('B. WasteTracking'!I1129), IF('B. WasteTracking'!$I$38=Calculations!$O$6,'B. WasteTracking'!I1129,'B. WasteTracking'!I1129*'B. WasteTracking'!$H1129/100),0)</f>
        <v>0</v>
      </c>
      <c r="R1103" s="67">
        <f>IF(ISNUMBER('B. WasteTracking'!J1129), IF('B. WasteTracking'!$J$38=Calculations!$O$6,'B. WasteTracking'!J1129,'B. WasteTracking'!J1129*'B. WasteTracking'!$H1129/100),0)</f>
        <v>0</v>
      </c>
      <c r="S1103" s="67">
        <f>IF(ISNUMBER('B. WasteTracking'!K1129), 'B. WasteTracking'!K1129*'B. WasteTracking'!$H1129/100,0)</f>
        <v>0</v>
      </c>
      <c r="T1103" s="67">
        <f>IF(ISNUMBER('B. WasteTracking'!H1129), 'B. WasteTracking'!H1129,0)</f>
        <v>0</v>
      </c>
      <c r="W1103" s="9"/>
      <c r="X1103" s="9"/>
      <c r="AX1103" s="4">
        <v>1091</v>
      </c>
      <c r="AY1103" s="4" t="e">
        <f>IF(#REF!="", "0",#REF! *#REF!/100)</f>
        <v>#REF!</v>
      </c>
      <c r="AZ1103" s="4" t="e">
        <f>IF(#REF!="", "0",#REF! *#REF!/100)</f>
        <v>#REF!</v>
      </c>
      <c r="BA1103" s="4" t="e">
        <f>IF(#REF!="", "0",#REF! *#REF!/100)</f>
        <v>#REF!</v>
      </c>
      <c r="BB1103" s="4" t="e">
        <f>IF(#REF!="", "0",#REF! *#REF!/100)</f>
        <v>#REF!</v>
      </c>
    </row>
    <row r="1104" spans="16:54" x14ac:dyDescent="0.35">
      <c r="P1104" s="14">
        <f>'B. WasteTracking'!G1130</f>
        <v>0</v>
      </c>
      <c r="Q1104" s="67">
        <f>IF(ISNUMBER('B. WasteTracking'!I1130), IF('B. WasteTracking'!$I$38=Calculations!$O$6,'B. WasteTracking'!I1130,'B. WasteTracking'!I1130*'B. WasteTracking'!$H1130/100),0)</f>
        <v>0</v>
      </c>
      <c r="R1104" s="67">
        <f>IF(ISNUMBER('B. WasteTracking'!J1130), IF('B. WasteTracking'!$J$38=Calculations!$O$6,'B. WasteTracking'!J1130,'B. WasteTracking'!J1130*'B. WasteTracking'!$H1130/100),0)</f>
        <v>0</v>
      </c>
      <c r="S1104" s="67">
        <f>IF(ISNUMBER('B. WasteTracking'!K1130), 'B. WasteTracking'!K1130*'B. WasteTracking'!$H1130/100,0)</f>
        <v>0</v>
      </c>
      <c r="T1104" s="67">
        <f>IF(ISNUMBER('B. WasteTracking'!H1130), 'B. WasteTracking'!H1130,0)</f>
        <v>0</v>
      </c>
      <c r="W1104" s="9"/>
      <c r="X1104" s="9"/>
      <c r="AX1104" s="4">
        <v>1092</v>
      </c>
      <c r="AY1104" s="4" t="e">
        <f>IF(#REF!="", "0",#REF! *#REF!/100)</f>
        <v>#REF!</v>
      </c>
      <c r="AZ1104" s="4" t="e">
        <f>IF(#REF!="", "0",#REF! *#REF!/100)</f>
        <v>#REF!</v>
      </c>
      <c r="BA1104" s="4" t="e">
        <f>IF(#REF!="", "0",#REF! *#REF!/100)</f>
        <v>#REF!</v>
      </c>
      <c r="BB1104" s="4" t="e">
        <f>IF(#REF!="", "0",#REF! *#REF!/100)</f>
        <v>#REF!</v>
      </c>
    </row>
    <row r="1105" spans="16:54" x14ac:dyDescent="0.35">
      <c r="P1105" s="14">
        <f>'B. WasteTracking'!G1131</f>
        <v>0</v>
      </c>
      <c r="Q1105" s="67">
        <f>IF(ISNUMBER('B. WasteTracking'!I1131), IF('B. WasteTracking'!$I$38=Calculations!$O$6,'B. WasteTracking'!I1131,'B. WasteTracking'!I1131*'B. WasteTracking'!$H1131/100),0)</f>
        <v>0</v>
      </c>
      <c r="R1105" s="67">
        <f>IF(ISNUMBER('B. WasteTracking'!J1131), IF('B. WasteTracking'!$J$38=Calculations!$O$6,'B. WasteTracking'!J1131,'B. WasteTracking'!J1131*'B. WasteTracking'!$H1131/100),0)</f>
        <v>0</v>
      </c>
      <c r="S1105" s="67">
        <f>IF(ISNUMBER('B. WasteTracking'!K1131), 'B. WasteTracking'!K1131*'B. WasteTracking'!$H1131/100,0)</f>
        <v>0</v>
      </c>
      <c r="T1105" s="67">
        <f>IF(ISNUMBER('B. WasteTracking'!H1131), 'B. WasteTracking'!H1131,0)</f>
        <v>0</v>
      </c>
      <c r="W1105" s="9"/>
      <c r="X1105" s="9"/>
      <c r="AX1105" s="4">
        <v>1093</v>
      </c>
      <c r="AY1105" s="4" t="e">
        <f>IF(#REF!="", "0",#REF! *#REF!/100)</f>
        <v>#REF!</v>
      </c>
      <c r="AZ1105" s="4" t="e">
        <f>IF(#REF!="", "0",#REF! *#REF!/100)</f>
        <v>#REF!</v>
      </c>
      <c r="BA1105" s="4" t="e">
        <f>IF(#REF!="", "0",#REF! *#REF!/100)</f>
        <v>#REF!</v>
      </c>
      <c r="BB1105" s="4" t="e">
        <f>IF(#REF!="", "0",#REF! *#REF!/100)</f>
        <v>#REF!</v>
      </c>
    </row>
    <row r="1106" spans="16:54" x14ac:dyDescent="0.35">
      <c r="P1106" s="14">
        <f>'B. WasteTracking'!G1132</f>
        <v>0</v>
      </c>
      <c r="Q1106" s="67">
        <f>IF(ISNUMBER('B. WasteTracking'!I1132), IF('B. WasteTracking'!$I$38=Calculations!$O$6,'B. WasteTracking'!I1132,'B. WasteTracking'!I1132*'B. WasteTracking'!$H1132/100),0)</f>
        <v>0</v>
      </c>
      <c r="R1106" s="67">
        <f>IF(ISNUMBER('B. WasteTracking'!J1132), IF('B. WasteTracking'!$J$38=Calculations!$O$6,'B. WasteTracking'!J1132,'B. WasteTracking'!J1132*'B. WasteTracking'!$H1132/100),0)</f>
        <v>0</v>
      </c>
      <c r="S1106" s="67">
        <f>IF(ISNUMBER('B. WasteTracking'!K1132), 'B. WasteTracking'!K1132*'B. WasteTracking'!$H1132/100,0)</f>
        <v>0</v>
      </c>
      <c r="T1106" s="67">
        <f>IF(ISNUMBER('B. WasteTracking'!H1132), 'B. WasteTracking'!H1132,0)</f>
        <v>0</v>
      </c>
      <c r="W1106" s="9"/>
      <c r="X1106" s="9"/>
      <c r="AX1106" s="4">
        <v>1094</v>
      </c>
      <c r="AY1106" s="4" t="e">
        <f>IF(#REF!="", "0",#REF! *#REF!/100)</f>
        <v>#REF!</v>
      </c>
      <c r="AZ1106" s="4" t="e">
        <f>IF(#REF!="", "0",#REF! *#REF!/100)</f>
        <v>#REF!</v>
      </c>
      <c r="BA1106" s="4" t="e">
        <f>IF(#REF!="", "0",#REF! *#REF!/100)</f>
        <v>#REF!</v>
      </c>
      <c r="BB1106" s="4" t="e">
        <f>IF(#REF!="", "0",#REF! *#REF!/100)</f>
        <v>#REF!</v>
      </c>
    </row>
    <row r="1107" spans="16:54" x14ac:dyDescent="0.35">
      <c r="P1107" s="14">
        <f>'B. WasteTracking'!G1133</f>
        <v>0</v>
      </c>
      <c r="Q1107" s="67">
        <f>IF(ISNUMBER('B. WasteTracking'!I1133), IF('B. WasteTracking'!$I$38=Calculations!$O$6,'B. WasteTracking'!I1133,'B. WasteTracking'!I1133*'B. WasteTracking'!$H1133/100),0)</f>
        <v>0</v>
      </c>
      <c r="R1107" s="67">
        <f>IF(ISNUMBER('B. WasteTracking'!J1133), IF('B. WasteTracking'!$J$38=Calculations!$O$6,'B. WasteTracking'!J1133,'B. WasteTracking'!J1133*'B. WasteTracking'!$H1133/100),0)</f>
        <v>0</v>
      </c>
      <c r="S1107" s="67">
        <f>IF(ISNUMBER('B. WasteTracking'!K1133), 'B. WasteTracking'!K1133*'B. WasteTracking'!$H1133/100,0)</f>
        <v>0</v>
      </c>
      <c r="T1107" s="67">
        <f>IF(ISNUMBER('B. WasteTracking'!H1133), 'B. WasteTracking'!H1133,0)</f>
        <v>0</v>
      </c>
      <c r="W1107" s="9"/>
      <c r="X1107" s="9"/>
      <c r="AX1107" s="4">
        <v>1095</v>
      </c>
      <c r="AY1107" s="4" t="e">
        <f>IF(#REF!="", "0",#REF! *#REF!/100)</f>
        <v>#REF!</v>
      </c>
      <c r="AZ1107" s="4" t="e">
        <f>IF(#REF!="", "0",#REF! *#REF!/100)</f>
        <v>#REF!</v>
      </c>
      <c r="BA1107" s="4" t="e">
        <f>IF(#REF!="", "0",#REF! *#REF!/100)</f>
        <v>#REF!</v>
      </c>
      <c r="BB1107" s="4" t="e">
        <f>IF(#REF!="", "0",#REF! *#REF!/100)</f>
        <v>#REF!</v>
      </c>
    </row>
    <row r="1108" spans="16:54" x14ac:dyDescent="0.35">
      <c r="P1108" s="14">
        <f>'B. WasteTracking'!G1134</f>
        <v>0</v>
      </c>
      <c r="Q1108" s="67">
        <f>IF(ISNUMBER('B. WasteTracking'!I1134), IF('B. WasteTracking'!$I$38=Calculations!$O$6,'B. WasteTracking'!I1134,'B. WasteTracking'!I1134*'B. WasteTracking'!$H1134/100),0)</f>
        <v>0</v>
      </c>
      <c r="R1108" s="67">
        <f>IF(ISNUMBER('B. WasteTracking'!J1134), IF('B. WasteTracking'!$J$38=Calculations!$O$6,'B. WasteTracking'!J1134,'B. WasteTracking'!J1134*'B. WasteTracking'!$H1134/100),0)</f>
        <v>0</v>
      </c>
      <c r="S1108" s="67">
        <f>IF(ISNUMBER('B. WasteTracking'!K1134), 'B. WasteTracking'!K1134*'B. WasteTracking'!$H1134/100,0)</f>
        <v>0</v>
      </c>
      <c r="T1108" s="67">
        <f>IF(ISNUMBER('B. WasteTracking'!H1134), 'B. WasteTracking'!H1134,0)</f>
        <v>0</v>
      </c>
      <c r="W1108" s="9"/>
      <c r="X1108" s="9"/>
      <c r="AX1108" s="4">
        <v>1096</v>
      </c>
      <c r="AY1108" s="4" t="e">
        <f>IF(#REF!="", "0",#REF! *#REF!/100)</f>
        <v>#REF!</v>
      </c>
      <c r="AZ1108" s="4" t="e">
        <f>IF(#REF!="", "0",#REF! *#REF!/100)</f>
        <v>#REF!</v>
      </c>
      <c r="BA1108" s="4" t="e">
        <f>IF(#REF!="", "0",#REF! *#REF!/100)</f>
        <v>#REF!</v>
      </c>
      <c r="BB1108" s="4" t="e">
        <f>IF(#REF!="", "0",#REF! *#REF!/100)</f>
        <v>#REF!</v>
      </c>
    </row>
    <row r="1109" spans="16:54" x14ac:dyDescent="0.35">
      <c r="P1109" s="14">
        <f>'B. WasteTracking'!G1135</f>
        <v>0</v>
      </c>
      <c r="Q1109" s="67">
        <f>IF(ISNUMBER('B. WasteTracking'!I1135), IF('B. WasteTracking'!$I$38=Calculations!$O$6,'B. WasteTracking'!I1135,'B. WasteTracking'!I1135*'B. WasteTracking'!$H1135/100),0)</f>
        <v>0</v>
      </c>
      <c r="R1109" s="67">
        <f>IF(ISNUMBER('B. WasteTracking'!J1135), IF('B. WasteTracking'!$J$38=Calculations!$O$6,'B. WasteTracking'!J1135,'B. WasteTracking'!J1135*'B. WasteTracking'!$H1135/100),0)</f>
        <v>0</v>
      </c>
      <c r="S1109" s="67">
        <f>IF(ISNUMBER('B. WasteTracking'!K1135), 'B. WasteTracking'!K1135*'B. WasteTracking'!$H1135/100,0)</f>
        <v>0</v>
      </c>
      <c r="T1109" s="67">
        <f>IF(ISNUMBER('B. WasteTracking'!H1135), 'B. WasteTracking'!H1135,0)</f>
        <v>0</v>
      </c>
      <c r="W1109" s="9"/>
      <c r="X1109" s="9"/>
      <c r="AX1109" s="4">
        <v>1097</v>
      </c>
      <c r="AY1109" s="4" t="e">
        <f>IF(#REF!="", "0",#REF! *#REF!/100)</f>
        <v>#REF!</v>
      </c>
      <c r="AZ1109" s="4" t="e">
        <f>IF(#REF!="", "0",#REF! *#REF!/100)</f>
        <v>#REF!</v>
      </c>
      <c r="BA1109" s="4" t="e">
        <f>IF(#REF!="", "0",#REF! *#REF!/100)</f>
        <v>#REF!</v>
      </c>
      <c r="BB1109" s="4" t="e">
        <f>IF(#REF!="", "0",#REF! *#REF!/100)</f>
        <v>#REF!</v>
      </c>
    </row>
    <row r="1110" spans="16:54" x14ac:dyDescent="0.35">
      <c r="P1110" s="14">
        <f>'B. WasteTracking'!G1136</f>
        <v>0</v>
      </c>
      <c r="Q1110" s="67">
        <f>IF(ISNUMBER('B. WasteTracking'!I1136), IF('B. WasteTracking'!$I$38=Calculations!$O$6,'B. WasteTracking'!I1136,'B. WasteTracking'!I1136*'B. WasteTracking'!$H1136/100),0)</f>
        <v>0</v>
      </c>
      <c r="R1110" s="67">
        <f>IF(ISNUMBER('B. WasteTracking'!J1136), IF('B. WasteTracking'!$J$38=Calculations!$O$6,'B. WasteTracking'!J1136,'B. WasteTracking'!J1136*'B. WasteTracking'!$H1136/100),0)</f>
        <v>0</v>
      </c>
      <c r="S1110" s="67">
        <f>IF(ISNUMBER('B. WasteTracking'!K1136), 'B. WasteTracking'!K1136*'B. WasteTracking'!$H1136/100,0)</f>
        <v>0</v>
      </c>
      <c r="T1110" s="67">
        <f>IF(ISNUMBER('B. WasteTracking'!H1136), 'B. WasteTracking'!H1136,0)</f>
        <v>0</v>
      </c>
      <c r="W1110" s="9"/>
      <c r="X1110" s="9"/>
      <c r="AX1110" s="4">
        <v>1098</v>
      </c>
      <c r="AY1110" s="4" t="e">
        <f>IF(#REF!="", "0",#REF! *#REF!/100)</f>
        <v>#REF!</v>
      </c>
      <c r="AZ1110" s="4" t="e">
        <f>IF(#REF!="", "0",#REF! *#REF!/100)</f>
        <v>#REF!</v>
      </c>
      <c r="BA1110" s="4" t="e">
        <f>IF(#REF!="", "0",#REF! *#REF!/100)</f>
        <v>#REF!</v>
      </c>
      <c r="BB1110" s="4" t="e">
        <f>IF(#REF!="", "0",#REF! *#REF!/100)</f>
        <v>#REF!</v>
      </c>
    </row>
    <row r="1111" spans="16:54" x14ac:dyDescent="0.35">
      <c r="P1111" s="14">
        <f>'B. WasteTracking'!G1137</f>
        <v>0</v>
      </c>
      <c r="Q1111" s="67">
        <f>IF(ISNUMBER('B. WasteTracking'!I1137), IF('B. WasteTracking'!$I$38=Calculations!$O$6,'B. WasteTracking'!I1137,'B. WasteTracking'!I1137*'B. WasteTracking'!$H1137/100),0)</f>
        <v>0</v>
      </c>
      <c r="R1111" s="67">
        <f>IF(ISNUMBER('B. WasteTracking'!J1137), IF('B. WasteTracking'!$J$38=Calculations!$O$6,'B. WasteTracking'!J1137,'B. WasteTracking'!J1137*'B. WasteTracking'!$H1137/100),0)</f>
        <v>0</v>
      </c>
      <c r="S1111" s="67">
        <f>IF(ISNUMBER('B. WasteTracking'!K1137), 'B. WasteTracking'!K1137*'B. WasteTracking'!$H1137/100,0)</f>
        <v>0</v>
      </c>
      <c r="T1111" s="67">
        <f>IF(ISNUMBER('B. WasteTracking'!H1137), 'B. WasteTracking'!H1137,0)</f>
        <v>0</v>
      </c>
      <c r="W1111" s="9"/>
      <c r="X1111" s="9"/>
      <c r="AX1111" s="4">
        <v>1099</v>
      </c>
      <c r="AY1111" s="4" t="e">
        <f>IF(#REF!="", "0",#REF! *#REF!/100)</f>
        <v>#REF!</v>
      </c>
      <c r="AZ1111" s="4" t="e">
        <f>IF(#REF!="", "0",#REF! *#REF!/100)</f>
        <v>#REF!</v>
      </c>
      <c r="BA1111" s="4" t="e">
        <f>IF(#REF!="", "0",#REF! *#REF!/100)</f>
        <v>#REF!</v>
      </c>
      <c r="BB1111" s="4" t="e">
        <f>IF(#REF!="", "0",#REF! *#REF!/100)</f>
        <v>#REF!</v>
      </c>
    </row>
    <row r="1112" spans="16:54" x14ac:dyDescent="0.35">
      <c r="P1112" s="14">
        <f>'B. WasteTracking'!G1138</f>
        <v>0</v>
      </c>
      <c r="Q1112" s="67">
        <f>IF(ISNUMBER('B. WasteTracking'!I1138), IF('B. WasteTracking'!$I$38=Calculations!$O$6,'B. WasteTracking'!I1138,'B. WasteTracking'!I1138*'B. WasteTracking'!$H1138/100),0)</f>
        <v>0</v>
      </c>
      <c r="R1112" s="67">
        <f>IF(ISNUMBER('B. WasteTracking'!J1138), IF('B. WasteTracking'!$J$38=Calculations!$O$6,'B. WasteTracking'!J1138,'B. WasteTracking'!J1138*'B. WasteTracking'!$H1138/100),0)</f>
        <v>0</v>
      </c>
      <c r="S1112" s="67">
        <f>IF(ISNUMBER('B. WasteTracking'!K1138), 'B. WasteTracking'!K1138*'B. WasteTracking'!$H1138/100,0)</f>
        <v>0</v>
      </c>
      <c r="T1112" s="67">
        <f>IF(ISNUMBER('B. WasteTracking'!H1138), 'B. WasteTracking'!H1138,0)</f>
        <v>0</v>
      </c>
      <c r="W1112" s="9"/>
      <c r="X1112" s="9"/>
      <c r="AX1112" s="4">
        <v>1100</v>
      </c>
      <c r="AY1112" s="4" t="e">
        <f>IF(#REF!="", "0",#REF! *#REF!/100)</f>
        <v>#REF!</v>
      </c>
      <c r="AZ1112" s="4" t="e">
        <f>IF(#REF!="", "0",#REF! *#REF!/100)</f>
        <v>#REF!</v>
      </c>
      <c r="BA1112" s="4" t="e">
        <f>IF(#REF!="", "0",#REF! *#REF!/100)</f>
        <v>#REF!</v>
      </c>
      <c r="BB1112" s="4" t="e">
        <f>IF(#REF!="", "0",#REF! *#REF!/100)</f>
        <v>#REF!</v>
      </c>
    </row>
    <row r="1113" spans="16:54" x14ac:dyDescent="0.35">
      <c r="P1113" s="14">
        <f>'B. WasteTracking'!G1139</f>
        <v>0</v>
      </c>
      <c r="Q1113" s="67">
        <f>IF(ISNUMBER('B. WasteTracking'!I1139), IF('B. WasteTracking'!$I$38=Calculations!$O$6,'B. WasteTracking'!I1139,'B. WasteTracking'!I1139*'B. WasteTracking'!$H1139/100),0)</f>
        <v>0</v>
      </c>
      <c r="R1113" s="67">
        <f>IF(ISNUMBER('B. WasteTracking'!J1139), IF('B. WasteTracking'!$J$38=Calculations!$O$6,'B. WasteTracking'!J1139,'B. WasteTracking'!J1139*'B. WasteTracking'!$H1139/100),0)</f>
        <v>0</v>
      </c>
      <c r="S1113" s="67">
        <f>IF(ISNUMBER('B. WasteTracking'!K1139), 'B. WasteTracking'!K1139*'B. WasteTracking'!$H1139/100,0)</f>
        <v>0</v>
      </c>
      <c r="T1113" s="67">
        <f>IF(ISNUMBER('B. WasteTracking'!H1139), 'B. WasteTracking'!H1139,0)</f>
        <v>0</v>
      </c>
      <c r="W1113" s="9"/>
      <c r="X1113" s="9"/>
      <c r="AX1113" s="4">
        <v>1101</v>
      </c>
      <c r="AY1113" s="4" t="e">
        <f>IF(#REF!="", "0",#REF! *#REF!/100)</f>
        <v>#REF!</v>
      </c>
      <c r="AZ1113" s="4" t="e">
        <f>IF(#REF!="", "0",#REF! *#REF!/100)</f>
        <v>#REF!</v>
      </c>
      <c r="BA1113" s="4" t="e">
        <f>IF(#REF!="", "0",#REF! *#REF!/100)</f>
        <v>#REF!</v>
      </c>
      <c r="BB1113" s="4" t="e">
        <f>IF(#REF!="", "0",#REF! *#REF!/100)</f>
        <v>#REF!</v>
      </c>
    </row>
    <row r="1114" spans="16:54" x14ac:dyDescent="0.35">
      <c r="P1114" s="14">
        <f>'B. WasteTracking'!G1140</f>
        <v>0</v>
      </c>
      <c r="Q1114" s="67">
        <f>IF(ISNUMBER('B. WasteTracking'!I1140), IF('B. WasteTracking'!$I$38=Calculations!$O$6,'B. WasteTracking'!I1140,'B. WasteTracking'!I1140*'B. WasteTracking'!$H1140/100),0)</f>
        <v>0</v>
      </c>
      <c r="R1114" s="67">
        <f>IF(ISNUMBER('B. WasteTracking'!J1140), IF('B. WasteTracking'!$J$38=Calculations!$O$6,'B. WasteTracking'!J1140,'B. WasteTracking'!J1140*'B. WasteTracking'!$H1140/100),0)</f>
        <v>0</v>
      </c>
      <c r="S1114" s="67">
        <f>IF(ISNUMBER('B. WasteTracking'!K1140), 'B. WasteTracking'!K1140*'B. WasteTracking'!$H1140/100,0)</f>
        <v>0</v>
      </c>
      <c r="T1114" s="67">
        <f>IF(ISNUMBER('B. WasteTracking'!H1140), 'B. WasteTracking'!H1140,0)</f>
        <v>0</v>
      </c>
      <c r="W1114" s="9"/>
      <c r="X1114" s="9"/>
      <c r="AX1114" s="4">
        <v>1102</v>
      </c>
      <c r="AY1114" s="4" t="e">
        <f>IF(#REF!="", "0",#REF! *#REF!/100)</f>
        <v>#REF!</v>
      </c>
      <c r="AZ1114" s="4" t="e">
        <f>IF(#REF!="", "0",#REF! *#REF!/100)</f>
        <v>#REF!</v>
      </c>
      <c r="BA1114" s="4" t="e">
        <f>IF(#REF!="", "0",#REF! *#REF!/100)</f>
        <v>#REF!</v>
      </c>
      <c r="BB1114" s="4" t="e">
        <f>IF(#REF!="", "0",#REF! *#REF!/100)</f>
        <v>#REF!</v>
      </c>
    </row>
    <row r="1115" spans="16:54" x14ac:dyDescent="0.35">
      <c r="P1115" s="14">
        <f>'B. WasteTracking'!G1141</f>
        <v>0</v>
      </c>
      <c r="Q1115" s="67">
        <f>IF(ISNUMBER('B. WasteTracking'!I1141), IF('B. WasteTracking'!$I$38=Calculations!$O$6,'B. WasteTracking'!I1141,'B. WasteTracking'!I1141*'B. WasteTracking'!$H1141/100),0)</f>
        <v>0</v>
      </c>
      <c r="R1115" s="67">
        <f>IF(ISNUMBER('B. WasteTracking'!J1141), IF('B. WasteTracking'!$J$38=Calculations!$O$6,'B. WasteTracking'!J1141,'B. WasteTracking'!J1141*'B. WasteTracking'!$H1141/100),0)</f>
        <v>0</v>
      </c>
      <c r="S1115" s="67">
        <f>IF(ISNUMBER('B. WasteTracking'!K1141), 'B. WasteTracking'!K1141*'B. WasteTracking'!$H1141/100,0)</f>
        <v>0</v>
      </c>
      <c r="T1115" s="67">
        <f>IF(ISNUMBER('B. WasteTracking'!H1141), 'B. WasteTracking'!H1141,0)</f>
        <v>0</v>
      </c>
      <c r="W1115" s="9"/>
      <c r="X1115" s="9"/>
      <c r="AX1115" s="4">
        <v>1103</v>
      </c>
      <c r="AY1115" s="4" t="e">
        <f>IF(#REF!="", "0",#REF! *#REF!/100)</f>
        <v>#REF!</v>
      </c>
      <c r="AZ1115" s="4" t="e">
        <f>IF(#REF!="", "0",#REF! *#REF!/100)</f>
        <v>#REF!</v>
      </c>
      <c r="BA1115" s="4" t="e">
        <f>IF(#REF!="", "0",#REF! *#REF!/100)</f>
        <v>#REF!</v>
      </c>
      <c r="BB1115" s="4" t="e">
        <f>IF(#REF!="", "0",#REF! *#REF!/100)</f>
        <v>#REF!</v>
      </c>
    </row>
    <row r="1116" spans="16:54" x14ac:dyDescent="0.35">
      <c r="P1116" s="14">
        <f>'B. WasteTracking'!G1142</f>
        <v>0</v>
      </c>
      <c r="Q1116" s="67">
        <f>IF(ISNUMBER('B. WasteTracking'!I1142), IF('B. WasteTracking'!$I$38=Calculations!$O$6,'B. WasteTracking'!I1142,'B. WasteTracking'!I1142*'B. WasteTracking'!$H1142/100),0)</f>
        <v>0</v>
      </c>
      <c r="R1116" s="67">
        <f>IF(ISNUMBER('B. WasteTracking'!J1142), IF('B. WasteTracking'!$J$38=Calculations!$O$6,'B. WasteTracking'!J1142,'B. WasteTracking'!J1142*'B. WasteTracking'!$H1142/100),0)</f>
        <v>0</v>
      </c>
      <c r="S1116" s="67">
        <f>IF(ISNUMBER('B. WasteTracking'!K1142), 'B. WasteTracking'!K1142*'B. WasteTracking'!$H1142/100,0)</f>
        <v>0</v>
      </c>
      <c r="T1116" s="67">
        <f>IF(ISNUMBER('B. WasteTracking'!H1142), 'B. WasteTracking'!H1142,0)</f>
        <v>0</v>
      </c>
      <c r="W1116" s="9"/>
      <c r="X1116" s="9"/>
      <c r="AX1116" s="4">
        <v>1104</v>
      </c>
      <c r="AY1116" s="4" t="e">
        <f>IF(#REF!="", "0",#REF! *#REF!/100)</f>
        <v>#REF!</v>
      </c>
      <c r="AZ1116" s="4" t="e">
        <f>IF(#REF!="", "0",#REF! *#REF!/100)</f>
        <v>#REF!</v>
      </c>
      <c r="BA1116" s="4" t="e">
        <f>IF(#REF!="", "0",#REF! *#REF!/100)</f>
        <v>#REF!</v>
      </c>
      <c r="BB1116" s="4" t="e">
        <f>IF(#REF!="", "0",#REF! *#REF!/100)</f>
        <v>#REF!</v>
      </c>
    </row>
    <row r="1117" spans="16:54" x14ac:dyDescent="0.35">
      <c r="P1117" s="14">
        <f>'B. WasteTracking'!G1143</f>
        <v>0</v>
      </c>
      <c r="Q1117" s="67">
        <f>IF(ISNUMBER('B. WasteTracking'!I1143), IF('B. WasteTracking'!$I$38=Calculations!$O$6,'B. WasteTracking'!I1143,'B. WasteTracking'!I1143*'B. WasteTracking'!$H1143/100),0)</f>
        <v>0</v>
      </c>
      <c r="R1117" s="67">
        <f>IF(ISNUMBER('B. WasteTracking'!J1143), IF('B. WasteTracking'!$J$38=Calculations!$O$6,'B. WasteTracking'!J1143,'B. WasteTracking'!J1143*'B. WasteTracking'!$H1143/100),0)</f>
        <v>0</v>
      </c>
      <c r="S1117" s="67">
        <f>IF(ISNUMBER('B. WasteTracking'!K1143), 'B. WasteTracking'!K1143*'B. WasteTracking'!$H1143/100,0)</f>
        <v>0</v>
      </c>
      <c r="T1117" s="67">
        <f>IF(ISNUMBER('B. WasteTracking'!H1143), 'B. WasteTracking'!H1143,0)</f>
        <v>0</v>
      </c>
      <c r="W1117" s="9"/>
      <c r="X1117" s="9"/>
      <c r="AX1117" s="4">
        <v>1105</v>
      </c>
      <c r="AY1117" s="4" t="e">
        <f>IF(#REF!="", "0",#REF! *#REF!/100)</f>
        <v>#REF!</v>
      </c>
      <c r="AZ1117" s="4" t="e">
        <f>IF(#REF!="", "0",#REF! *#REF!/100)</f>
        <v>#REF!</v>
      </c>
      <c r="BA1117" s="4" t="e">
        <f>IF(#REF!="", "0",#REF! *#REF!/100)</f>
        <v>#REF!</v>
      </c>
      <c r="BB1117" s="4" t="e">
        <f>IF(#REF!="", "0",#REF! *#REF!/100)</f>
        <v>#REF!</v>
      </c>
    </row>
    <row r="1118" spans="16:54" x14ac:dyDescent="0.35">
      <c r="P1118" s="14">
        <f>'B. WasteTracking'!G1144</f>
        <v>0</v>
      </c>
      <c r="Q1118" s="67">
        <f>IF(ISNUMBER('B. WasteTracking'!I1144), IF('B. WasteTracking'!$I$38=Calculations!$O$6,'B. WasteTracking'!I1144,'B. WasteTracking'!I1144*'B. WasteTracking'!$H1144/100),0)</f>
        <v>0</v>
      </c>
      <c r="R1118" s="67">
        <f>IF(ISNUMBER('B. WasteTracking'!J1144), IF('B. WasteTracking'!$J$38=Calculations!$O$6,'B. WasteTracking'!J1144,'B. WasteTracking'!J1144*'B. WasteTracking'!$H1144/100),0)</f>
        <v>0</v>
      </c>
      <c r="S1118" s="67">
        <f>IF(ISNUMBER('B. WasteTracking'!K1144), 'B. WasteTracking'!K1144*'B. WasteTracking'!$H1144/100,0)</f>
        <v>0</v>
      </c>
      <c r="T1118" s="67">
        <f>IF(ISNUMBER('B. WasteTracking'!H1144), 'B. WasteTracking'!H1144,0)</f>
        <v>0</v>
      </c>
      <c r="W1118" s="9"/>
      <c r="X1118" s="9"/>
      <c r="AX1118" s="4">
        <v>1106</v>
      </c>
      <c r="AY1118" s="4" t="e">
        <f>IF(#REF!="", "0",#REF! *#REF!/100)</f>
        <v>#REF!</v>
      </c>
      <c r="AZ1118" s="4" t="e">
        <f>IF(#REF!="", "0",#REF! *#REF!/100)</f>
        <v>#REF!</v>
      </c>
      <c r="BA1118" s="4" t="e">
        <f>IF(#REF!="", "0",#REF! *#REF!/100)</f>
        <v>#REF!</v>
      </c>
      <c r="BB1118" s="4" t="e">
        <f>IF(#REF!="", "0",#REF! *#REF!/100)</f>
        <v>#REF!</v>
      </c>
    </row>
    <row r="1119" spans="16:54" x14ac:dyDescent="0.35">
      <c r="P1119" s="14">
        <f>'B. WasteTracking'!G1145</f>
        <v>0</v>
      </c>
      <c r="Q1119" s="67">
        <f>IF(ISNUMBER('B. WasteTracking'!I1145), IF('B. WasteTracking'!$I$38=Calculations!$O$6,'B. WasteTracking'!I1145,'B. WasteTracking'!I1145*'B. WasteTracking'!$H1145/100),0)</f>
        <v>0</v>
      </c>
      <c r="R1119" s="67">
        <f>IF(ISNUMBER('B. WasteTracking'!J1145), IF('B. WasteTracking'!$J$38=Calculations!$O$6,'B. WasteTracking'!J1145,'B. WasteTracking'!J1145*'B. WasteTracking'!$H1145/100),0)</f>
        <v>0</v>
      </c>
      <c r="S1119" s="67">
        <f>IF(ISNUMBER('B. WasteTracking'!K1145), 'B. WasteTracking'!K1145*'B. WasteTracking'!$H1145/100,0)</f>
        <v>0</v>
      </c>
      <c r="T1119" s="67">
        <f>IF(ISNUMBER('B. WasteTracking'!H1145), 'B. WasteTracking'!H1145,0)</f>
        <v>0</v>
      </c>
      <c r="W1119" s="9"/>
      <c r="X1119" s="9"/>
      <c r="AX1119" s="4">
        <v>1107</v>
      </c>
      <c r="AY1119" s="4" t="e">
        <f>IF(#REF!="", "0",#REF! *#REF!/100)</f>
        <v>#REF!</v>
      </c>
      <c r="AZ1119" s="4" t="e">
        <f>IF(#REF!="", "0",#REF! *#REF!/100)</f>
        <v>#REF!</v>
      </c>
      <c r="BA1119" s="4" t="e">
        <f>IF(#REF!="", "0",#REF! *#REF!/100)</f>
        <v>#REF!</v>
      </c>
      <c r="BB1119" s="4" t="e">
        <f>IF(#REF!="", "0",#REF! *#REF!/100)</f>
        <v>#REF!</v>
      </c>
    </row>
    <row r="1120" spans="16:54" x14ac:dyDescent="0.35">
      <c r="P1120" s="14">
        <f>'B. WasteTracking'!G1146</f>
        <v>0</v>
      </c>
      <c r="Q1120" s="67">
        <f>IF(ISNUMBER('B. WasteTracking'!I1146), IF('B. WasteTracking'!$I$38=Calculations!$O$6,'B. WasteTracking'!I1146,'B. WasteTracking'!I1146*'B. WasteTracking'!$H1146/100),0)</f>
        <v>0</v>
      </c>
      <c r="R1120" s="67">
        <f>IF(ISNUMBER('B. WasteTracking'!J1146), IF('B. WasteTracking'!$J$38=Calculations!$O$6,'B. WasteTracking'!J1146,'B. WasteTracking'!J1146*'B. WasteTracking'!$H1146/100),0)</f>
        <v>0</v>
      </c>
      <c r="S1120" s="67">
        <f>IF(ISNUMBER('B. WasteTracking'!K1146), 'B. WasteTracking'!K1146*'B. WasteTracking'!$H1146/100,0)</f>
        <v>0</v>
      </c>
      <c r="T1120" s="67">
        <f>IF(ISNUMBER('B. WasteTracking'!H1146), 'B. WasteTracking'!H1146,0)</f>
        <v>0</v>
      </c>
      <c r="W1120" s="9"/>
      <c r="X1120" s="9"/>
      <c r="AX1120" s="4">
        <v>1108</v>
      </c>
      <c r="AY1120" s="4" t="e">
        <f>IF(#REF!="", "0",#REF! *#REF!/100)</f>
        <v>#REF!</v>
      </c>
      <c r="AZ1120" s="4" t="e">
        <f>IF(#REF!="", "0",#REF! *#REF!/100)</f>
        <v>#REF!</v>
      </c>
      <c r="BA1120" s="4" t="e">
        <f>IF(#REF!="", "0",#REF! *#REF!/100)</f>
        <v>#REF!</v>
      </c>
      <c r="BB1120" s="4" t="e">
        <f>IF(#REF!="", "0",#REF! *#REF!/100)</f>
        <v>#REF!</v>
      </c>
    </row>
    <row r="1121" spans="15:54" x14ac:dyDescent="0.35">
      <c r="P1121" s="14">
        <f>'B. WasteTracking'!G1147</f>
        <v>0</v>
      </c>
      <c r="Q1121" s="67">
        <f>IF(ISNUMBER('B. WasteTracking'!I1147), IF('B. WasteTracking'!$I$38=Calculations!$O$6,'B. WasteTracking'!I1147,'B. WasteTracking'!I1147*'B. WasteTracking'!$H1147/100),0)</f>
        <v>0</v>
      </c>
      <c r="R1121" s="67">
        <f>IF(ISNUMBER('B. WasteTracking'!J1147), IF('B. WasteTracking'!$J$38=Calculations!$O$6,'B. WasteTracking'!J1147,'B. WasteTracking'!J1147*'B. WasteTracking'!$H1147/100),0)</f>
        <v>0</v>
      </c>
      <c r="S1121" s="67">
        <f>IF(ISNUMBER('B. WasteTracking'!K1147), 'B. WasteTracking'!K1147*'B. WasteTracking'!$H1147/100,0)</f>
        <v>0</v>
      </c>
      <c r="T1121" s="67">
        <f>IF(ISNUMBER('B. WasteTracking'!H1147), 'B. WasteTracking'!H1147,0)</f>
        <v>0</v>
      </c>
      <c r="W1121" s="9"/>
      <c r="X1121" s="9"/>
      <c r="AX1121" s="4">
        <v>1109</v>
      </c>
      <c r="AY1121" s="4" t="e">
        <f>IF(#REF!="", "0",#REF! *#REF!/100)</f>
        <v>#REF!</v>
      </c>
      <c r="AZ1121" s="4" t="e">
        <f>IF(#REF!="", "0",#REF! *#REF!/100)</f>
        <v>#REF!</v>
      </c>
      <c r="BA1121" s="4" t="e">
        <f>IF(#REF!="", "0",#REF! *#REF!/100)</f>
        <v>#REF!</v>
      </c>
      <c r="BB1121" s="4" t="e">
        <f>IF(#REF!="", "0",#REF! *#REF!/100)</f>
        <v>#REF!</v>
      </c>
    </row>
    <row r="1122" spans="15:54" x14ac:dyDescent="0.35">
      <c r="P1122" s="14">
        <f>'B. WasteTracking'!G1148</f>
        <v>0</v>
      </c>
      <c r="Q1122" s="67">
        <f>IF(ISNUMBER('B. WasteTracking'!I1148), IF('B. WasteTracking'!$I$38=Calculations!$O$6,'B. WasteTracking'!I1148,'B. WasteTracking'!I1148*'B. WasteTracking'!$H1148/100),0)</f>
        <v>0</v>
      </c>
      <c r="R1122" s="67">
        <f>IF(ISNUMBER('B. WasteTracking'!J1148), IF('B. WasteTracking'!$J$38=Calculations!$O$6,'B. WasteTracking'!J1148,'B. WasteTracking'!J1148*'B. WasteTracking'!$H1148/100),0)</f>
        <v>0</v>
      </c>
      <c r="S1122" s="67">
        <f>IF(ISNUMBER('B. WasteTracking'!K1148), 'B. WasteTracking'!K1148*'B. WasteTracking'!$H1148/100,0)</f>
        <v>0</v>
      </c>
      <c r="T1122" s="67">
        <f>IF(ISNUMBER('B. WasteTracking'!H1148), 'B. WasteTracking'!H1148,0)</f>
        <v>0</v>
      </c>
      <c r="W1122" s="9"/>
      <c r="X1122" s="9"/>
      <c r="AX1122" s="4">
        <v>1110</v>
      </c>
      <c r="AY1122" s="4" t="e">
        <f>IF(#REF!="", "0",#REF! *#REF!/100)</f>
        <v>#REF!</v>
      </c>
      <c r="AZ1122" s="4" t="e">
        <f>IF(#REF!="", "0",#REF! *#REF!/100)</f>
        <v>#REF!</v>
      </c>
      <c r="BA1122" s="4" t="e">
        <f>IF(#REF!="", "0",#REF! *#REF!/100)</f>
        <v>#REF!</v>
      </c>
      <c r="BB1122" s="4" t="e">
        <f>IF(#REF!="", "0",#REF! *#REF!/100)</f>
        <v>#REF!</v>
      </c>
    </row>
    <row r="1123" spans="15:54" x14ac:dyDescent="0.35">
      <c r="P1123" s="14">
        <f>'B. WasteTracking'!G1149</f>
        <v>0</v>
      </c>
      <c r="Q1123" s="67">
        <f>IF(ISNUMBER('B. WasteTracking'!I1149), IF('B. WasteTracking'!$I$38=Calculations!$O$6,'B. WasteTracking'!I1149,'B. WasteTracking'!I1149*'B. WasteTracking'!$H1149/100),0)</f>
        <v>0</v>
      </c>
      <c r="R1123" s="67">
        <f>IF(ISNUMBER('B. WasteTracking'!J1149), IF('B. WasteTracking'!$J$38=Calculations!$O$6,'B. WasteTracking'!J1149,'B. WasteTracking'!J1149*'B. WasteTracking'!$H1149/100),0)</f>
        <v>0</v>
      </c>
      <c r="S1123" s="67">
        <f>IF(ISNUMBER('B. WasteTracking'!K1149), 'B. WasteTracking'!K1149*'B. WasteTracking'!$H1149/100,0)</f>
        <v>0</v>
      </c>
      <c r="T1123" s="67">
        <f>IF(ISNUMBER('B. WasteTracking'!H1149), 'B. WasteTracking'!H1149,0)</f>
        <v>0</v>
      </c>
      <c r="W1123" s="9"/>
      <c r="X1123" s="9"/>
      <c r="AX1123" s="4">
        <v>1111</v>
      </c>
      <c r="AY1123" s="4" t="e">
        <f>IF(#REF!="", "0",#REF! *#REF!/100)</f>
        <v>#REF!</v>
      </c>
      <c r="AZ1123" s="4" t="e">
        <f>IF(#REF!="", "0",#REF! *#REF!/100)</f>
        <v>#REF!</v>
      </c>
      <c r="BA1123" s="4" t="e">
        <f>IF(#REF!="", "0",#REF! *#REF!/100)</f>
        <v>#REF!</v>
      </c>
      <c r="BB1123" s="4" t="e">
        <f>IF(#REF!="", "0",#REF! *#REF!/100)</f>
        <v>#REF!</v>
      </c>
    </row>
    <row r="1124" spans="15:54" x14ac:dyDescent="0.35">
      <c r="P1124" s="14">
        <f>'B. WasteTracking'!G1150</f>
        <v>0</v>
      </c>
      <c r="Q1124" s="67">
        <f>IF(ISNUMBER('B. WasteTracking'!I1150), IF('B. WasteTracking'!$I$38=Calculations!$O$6,'B. WasteTracking'!I1150,'B. WasteTracking'!I1150*'B. WasteTracking'!$H1150/100),0)</f>
        <v>0</v>
      </c>
      <c r="R1124" s="67">
        <f>IF(ISNUMBER('B. WasteTracking'!J1150), IF('B. WasteTracking'!$J$38=Calculations!$O$6,'B. WasteTracking'!J1150,'B. WasteTracking'!J1150*'B. WasteTracking'!$H1150/100),0)</f>
        <v>0</v>
      </c>
      <c r="S1124" s="67">
        <f>IF(ISNUMBER('B. WasteTracking'!K1150), 'B. WasteTracking'!K1150*'B. WasteTracking'!$H1150/100,0)</f>
        <v>0</v>
      </c>
      <c r="T1124" s="67">
        <f>IF(ISNUMBER('B. WasteTracking'!H1150), 'B. WasteTracking'!H1150,0)</f>
        <v>0</v>
      </c>
      <c r="W1124" s="9"/>
      <c r="X1124" s="9"/>
      <c r="AX1124" s="4">
        <v>1112</v>
      </c>
      <c r="AY1124" s="4" t="e">
        <f>IF(#REF!="", "0",#REF! *#REF!/100)</f>
        <v>#REF!</v>
      </c>
      <c r="AZ1124" s="4" t="e">
        <f>IF(#REF!="", "0",#REF! *#REF!/100)</f>
        <v>#REF!</v>
      </c>
      <c r="BA1124" s="4" t="e">
        <f>IF(#REF!="", "0",#REF! *#REF!/100)</f>
        <v>#REF!</v>
      </c>
      <c r="BB1124" s="4" t="e">
        <f>IF(#REF!="", "0",#REF! *#REF!/100)</f>
        <v>#REF!</v>
      </c>
    </row>
    <row r="1125" spans="15:54" x14ac:dyDescent="0.35">
      <c r="P1125" s="14">
        <f>'B. WasteTracking'!G1151</f>
        <v>0</v>
      </c>
      <c r="Q1125" s="67">
        <f>IF(ISNUMBER('B. WasteTracking'!I1151), IF('B. WasteTracking'!$I$38=Calculations!$O$6,'B. WasteTracking'!I1151,'B. WasteTracking'!I1151*'B. WasteTracking'!$H1151/100),0)</f>
        <v>0</v>
      </c>
      <c r="R1125" s="67">
        <f>IF(ISNUMBER('B. WasteTracking'!J1151), IF('B. WasteTracking'!$J$38=Calculations!$O$6,'B. WasteTracking'!J1151,'B. WasteTracking'!J1151*'B. WasteTracking'!$H1151/100),0)</f>
        <v>0</v>
      </c>
      <c r="S1125" s="67">
        <f>IF(ISNUMBER('B. WasteTracking'!K1151), 'B. WasteTracking'!K1151*'B. WasteTracking'!$H1151/100,0)</f>
        <v>0</v>
      </c>
      <c r="T1125" s="67">
        <f>IF(ISNUMBER('B. WasteTracking'!H1151), 'B. WasteTracking'!H1151,0)</f>
        <v>0</v>
      </c>
      <c r="W1125" s="9"/>
      <c r="X1125" s="9"/>
      <c r="AX1125" s="4">
        <v>1113</v>
      </c>
      <c r="AY1125" s="4" t="e">
        <f>IF(#REF!="", "0",#REF! *#REF!/100)</f>
        <v>#REF!</v>
      </c>
      <c r="AZ1125" s="4" t="e">
        <f>IF(#REF!="", "0",#REF! *#REF!/100)</f>
        <v>#REF!</v>
      </c>
      <c r="BA1125" s="4" t="e">
        <f>IF(#REF!="", "0",#REF! *#REF!/100)</f>
        <v>#REF!</v>
      </c>
      <c r="BB1125" s="4" t="e">
        <f>IF(#REF!="", "0",#REF! *#REF!/100)</f>
        <v>#REF!</v>
      </c>
    </row>
    <row r="1126" spans="15:54" x14ac:dyDescent="0.35">
      <c r="P1126" s="14">
        <f>'B. WasteTracking'!G1152</f>
        <v>0</v>
      </c>
      <c r="Q1126" s="67">
        <f>IF(ISNUMBER('B. WasteTracking'!I1152), IF('B. WasteTracking'!$I$38=Calculations!$O$6,'B. WasteTracking'!I1152,'B. WasteTracking'!I1152*'B. WasteTracking'!$H1152/100),0)</f>
        <v>0</v>
      </c>
      <c r="R1126" s="67">
        <f>IF(ISNUMBER('B. WasteTracking'!J1152), IF('B. WasteTracking'!$J$38=Calculations!$O$6,'B. WasteTracking'!J1152,'B. WasteTracking'!J1152*'B. WasteTracking'!$H1152/100),0)</f>
        <v>0</v>
      </c>
      <c r="S1126" s="67">
        <f>IF(ISNUMBER('B. WasteTracking'!K1152), 'B. WasteTracking'!K1152*'B. WasteTracking'!$H1152/100,0)</f>
        <v>0</v>
      </c>
      <c r="T1126" s="67">
        <f>IF(ISNUMBER('B. WasteTracking'!H1152), 'B. WasteTracking'!H1152,0)</f>
        <v>0</v>
      </c>
      <c r="W1126" s="9"/>
      <c r="X1126" s="9"/>
      <c r="AX1126" s="4">
        <v>1114</v>
      </c>
      <c r="AY1126" s="4" t="e">
        <f>IF(#REF!="", "0",#REF! *#REF!/100)</f>
        <v>#REF!</v>
      </c>
      <c r="AZ1126" s="4" t="e">
        <f>IF(#REF!="", "0",#REF! *#REF!/100)</f>
        <v>#REF!</v>
      </c>
      <c r="BA1126" s="4" t="e">
        <f>IF(#REF!="", "0",#REF! *#REF!/100)</f>
        <v>#REF!</v>
      </c>
      <c r="BB1126" s="4" t="e">
        <f>IF(#REF!="", "0",#REF! *#REF!/100)</f>
        <v>#REF!</v>
      </c>
    </row>
    <row r="1127" spans="15:54" x14ac:dyDescent="0.35">
      <c r="P1127" s="14">
        <f>'B. WasteTracking'!G1153</f>
        <v>0</v>
      </c>
      <c r="Q1127" s="67">
        <f>IF(ISNUMBER('B. WasteTracking'!I1153), IF('B. WasteTracking'!$I$38=Calculations!$O$6,'B. WasteTracking'!I1153,'B. WasteTracking'!I1153*'B. WasteTracking'!$H1153/100),0)</f>
        <v>0</v>
      </c>
      <c r="R1127" s="67">
        <f>IF(ISNUMBER('B. WasteTracking'!J1153), IF('B. WasteTracking'!$J$38=Calculations!$O$6,'B. WasteTracking'!J1153,'B. WasteTracking'!J1153*'B. WasteTracking'!$H1153/100),0)</f>
        <v>0</v>
      </c>
      <c r="S1127" s="67">
        <f>IF(ISNUMBER('B. WasteTracking'!K1153), 'B. WasteTracking'!K1153*'B. WasteTracking'!$H1153/100,0)</f>
        <v>0</v>
      </c>
      <c r="T1127" s="67">
        <f>IF(ISNUMBER('B. WasteTracking'!H1153), 'B. WasteTracking'!H1153,0)</f>
        <v>0</v>
      </c>
      <c r="W1127" s="9"/>
      <c r="X1127" s="9"/>
      <c r="AX1127" s="4">
        <v>1115</v>
      </c>
      <c r="AY1127" s="4" t="e">
        <f>IF(#REF!="", "0",#REF! *#REF!/100)</f>
        <v>#REF!</v>
      </c>
      <c r="AZ1127" s="4" t="e">
        <f>IF(#REF!="", "0",#REF! *#REF!/100)</f>
        <v>#REF!</v>
      </c>
      <c r="BA1127" s="4" t="e">
        <f>IF(#REF!="", "0",#REF! *#REF!/100)</f>
        <v>#REF!</v>
      </c>
      <c r="BB1127" s="4" t="e">
        <f>IF(#REF!="", "0",#REF! *#REF!/100)</f>
        <v>#REF!</v>
      </c>
    </row>
    <row r="1128" spans="15:54" x14ac:dyDescent="0.35">
      <c r="P1128" s="14">
        <f>'B. WasteTracking'!G1154</f>
        <v>0</v>
      </c>
      <c r="Q1128" s="67">
        <f>IF(ISNUMBER('B. WasteTracking'!I1154), IF('B. WasteTracking'!$I$38=Calculations!$O$6,'B. WasteTracking'!I1154,'B. WasteTracking'!I1154*'B. WasteTracking'!$H1154/100),0)</f>
        <v>0</v>
      </c>
      <c r="R1128" s="67">
        <f>IF(ISNUMBER('B. WasteTracking'!J1154), IF('B. WasteTracking'!$J$38=Calculations!$O$6,'B. WasteTracking'!J1154,'B. WasteTracking'!J1154*'B. WasteTracking'!$H1154/100),0)</f>
        <v>0</v>
      </c>
      <c r="S1128" s="67">
        <f>IF(ISNUMBER('B. WasteTracking'!K1154), 'B. WasteTracking'!K1154*'B. WasteTracking'!$H1154/100,0)</f>
        <v>0</v>
      </c>
      <c r="T1128" s="67">
        <f>IF(ISNUMBER('B. WasteTracking'!H1154), 'B. WasteTracking'!H1154,0)</f>
        <v>0</v>
      </c>
      <c r="W1128" s="9"/>
      <c r="X1128" s="9"/>
      <c r="AX1128" s="4">
        <v>1116</v>
      </c>
      <c r="AY1128" s="4" t="e">
        <f>IF(#REF!="", "0",#REF! *#REF!/100)</f>
        <v>#REF!</v>
      </c>
      <c r="AZ1128" s="4" t="e">
        <f>IF(#REF!="", "0",#REF! *#REF!/100)</f>
        <v>#REF!</v>
      </c>
      <c r="BA1128" s="4" t="e">
        <f>IF(#REF!="", "0",#REF! *#REF!/100)</f>
        <v>#REF!</v>
      </c>
      <c r="BB1128" s="4" t="e">
        <f>IF(#REF!="", "0",#REF! *#REF!/100)</f>
        <v>#REF!</v>
      </c>
    </row>
    <row r="1129" spans="15:54" x14ac:dyDescent="0.35">
      <c r="P1129" s="14">
        <f>'B. WasteTracking'!G1155</f>
        <v>0</v>
      </c>
      <c r="Q1129" s="67">
        <f>IF(ISNUMBER('B. WasteTracking'!I1155), IF('B. WasteTracking'!$I$38=Calculations!$O$6,'B. WasteTracking'!I1155,'B. WasteTracking'!I1155*'B. WasteTracking'!$H1155/100),0)</f>
        <v>0</v>
      </c>
      <c r="R1129" s="67">
        <f>IF(ISNUMBER('B. WasteTracking'!J1155), IF('B. WasteTracking'!$J$38=Calculations!$O$6,'B. WasteTracking'!J1155,'B. WasteTracking'!J1155*'B. WasteTracking'!$H1155/100),0)</f>
        <v>0</v>
      </c>
      <c r="S1129" s="67">
        <f>IF(ISNUMBER('B. WasteTracking'!K1155), 'B. WasteTracking'!K1155*'B. WasteTracking'!$H1155/100,0)</f>
        <v>0</v>
      </c>
      <c r="T1129" s="67">
        <f>IF(ISNUMBER('B. WasteTracking'!H1155), 'B. WasteTracking'!H1155,0)</f>
        <v>0</v>
      </c>
      <c r="W1129" s="9"/>
      <c r="X1129" s="9"/>
      <c r="AX1129" s="4">
        <v>1117</v>
      </c>
      <c r="AY1129" s="4" t="e">
        <f>IF(#REF!="", "0",#REF! *#REF!/100)</f>
        <v>#REF!</v>
      </c>
      <c r="AZ1129" s="4" t="e">
        <f>IF(#REF!="", "0",#REF! *#REF!/100)</f>
        <v>#REF!</v>
      </c>
      <c r="BA1129" s="4" t="e">
        <f>IF(#REF!="", "0",#REF! *#REF!/100)</f>
        <v>#REF!</v>
      </c>
      <c r="BB1129" s="4" t="e">
        <f>IF(#REF!="", "0",#REF! *#REF!/100)</f>
        <v>#REF!</v>
      </c>
    </row>
    <row r="1130" spans="15:54" x14ac:dyDescent="0.35">
      <c r="P1130" s="14">
        <f>'B. WasteTracking'!G1156</f>
        <v>0</v>
      </c>
      <c r="Q1130" s="67">
        <f>IF(ISNUMBER('B. WasteTracking'!I1156), IF('B. WasteTracking'!$I$38=Calculations!$O$6,'B. WasteTracking'!I1156,'B. WasteTracking'!I1156*'B. WasteTracking'!$H1156/100),0)</f>
        <v>0</v>
      </c>
      <c r="R1130" s="67">
        <f>IF(ISNUMBER('B. WasteTracking'!J1156), IF('B. WasteTracking'!$J$38=Calculations!$O$6,'B. WasteTracking'!J1156,'B. WasteTracking'!J1156*'B. WasteTracking'!$H1156/100),0)</f>
        <v>0</v>
      </c>
      <c r="S1130" s="67">
        <f>IF(ISNUMBER('B. WasteTracking'!K1156), 'B. WasteTracking'!K1156*'B. WasteTracking'!$H1156/100,0)</f>
        <v>0</v>
      </c>
      <c r="T1130" s="67">
        <f>IF(ISNUMBER('B. WasteTracking'!H1156), 'B. WasteTracking'!H1156,0)</f>
        <v>0</v>
      </c>
      <c r="W1130" s="9"/>
      <c r="X1130" s="9"/>
      <c r="AX1130" s="4">
        <v>1118</v>
      </c>
      <c r="AY1130" s="4" t="e">
        <f>IF(#REF!="", "0",#REF! *#REF!/100)</f>
        <v>#REF!</v>
      </c>
      <c r="AZ1130" s="4" t="e">
        <f>IF(#REF!="", "0",#REF! *#REF!/100)</f>
        <v>#REF!</v>
      </c>
      <c r="BA1130" s="4" t="e">
        <f>IF(#REF!="", "0",#REF! *#REF!/100)</f>
        <v>#REF!</v>
      </c>
      <c r="BB1130" s="4" t="e">
        <f>IF(#REF!="", "0",#REF! *#REF!/100)</f>
        <v>#REF!</v>
      </c>
    </row>
    <row r="1131" spans="15:54" x14ac:dyDescent="0.35">
      <c r="O1131" s="4"/>
      <c r="P1131" s="14">
        <f>'B. WasteTracking'!G1157</f>
        <v>0</v>
      </c>
      <c r="Q1131" s="67">
        <f>IF(ISNUMBER('B. WasteTracking'!I1157), IF('B. WasteTracking'!$I$38=Calculations!$O$6,'B. WasteTracking'!I1157,'B. WasteTracking'!I1157*'B. WasteTracking'!$H1157/100),0)</f>
        <v>0</v>
      </c>
      <c r="R1131" s="67">
        <f>IF(ISNUMBER('B. WasteTracking'!J1157), IF('B. WasteTracking'!$J$38=Calculations!$O$6,'B. WasteTracking'!J1157,'B. WasteTracking'!J1157*'B. WasteTracking'!$H1157/100),0)</f>
        <v>0</v>
      </c>
      <c r="S1131" s="67">
        <f>IF(ISNUMBER('B. WasteTracking'!K1157), 'B. WasteTracking'!K1157*'B. WasteTracking'!$H1157/100,0)</f>
        <v>0</v>
      </c>
      <c r="T1131" s="67">
        <f>IF(ISNUMBER('B. WasteTracking'!H1157), 'B. WasteTracking'!H1157,0)</f>
        <v>0</v>
      </c>
      <c r="W1131" s="9"/>
      <c r="X1131" s="9"/>
      <c r="AX1131" s="4">
        <v>1119</v>
      </c>
      <c r="AY1131" s="4" t="e">
        <f>IF(#REF!="", "0",#REF! *#REF!/100)</f>
        <v>#REF!</v>
      </c>
      <c r="AZ1131" s="4" t="e">
        <f>IF(#REF!="", "0",#REF! *#REF!/100)</f>
        <v>#REF!</v>
      </c>
      <c r="BA1131" s="4" t="e">
        <f>IF(#REF!="", "0",#REF! *#REF!/100)</f>
        <v>#REF!</v>
      </c>
      <c r="BB1131" s="4" t="e">
        <f>IF(#REF!="", "0",#REF! *#REF!/100)</f>
        <v>#REF!</v>
      </c>
    </row>
    <row r="1132" spans="15:54" x14ac:dyDescent="0.35">
      <c r="O1132" s="4"/>
      <c r="P1132" s="14">
        <f>'B. WasteTracking'!G1158</f>
        <v>0</v>
      </c>
      <c r="Q1132" s="67">
        <f>IF(ISNUMBER('B. WasteTracking'!I1158), IF('B. WasteTracking'!$I$38=Calculations!$O$6,'B. WasteTracking'!I1158,'B. WasteTracking'!I1158*'B. WasteTracking'!$H1158/100),0)</f>
        <v>0</v>
      </c>
      <c r="R1132" s="67">
        <f>IF(ISNUMBER('B. WasteTracking'!J1158), IF('B. WasteTracking'!$J$38=Calculations!$O$6,'B. WasteTracking'!J1158,'B. WasteTracking'!J1158*'B. WasteTracking'!$H1158/100),0)</f>
        <v>0</v>
      </c>
      <c r="S1132" s="67">
        <f>IF(ISNUMBER('B. WasteTracking'!K1158), 'B. WasteTracking'!K1158*'B. WasteTracking'!$H1158/100,0)</f>
        <v>0</v>
      </c>
      <c r="T1132" s="67">
        <f>IF(ISNUMBER('B. WasteTracking'!H1158), 'B. WasteTracking'!H1158,0)</f>
        <v>0</v>
      </c>
      <c r="W1132" s="9"/>
      <c r="X1132" s="9"/>
      <c r="AX1132" s="4">
        <v>1120</v>
      </c>
      <c r="AY1132" s="4" t="e">
        <f>IF(#REF!="", "0",#REF! *#REF!/100)</f>
        <v>#REF!</v>
      </c>
      <c r="AZ1132" s="4" t="e">
        <f>IF(#REF!="", "0",#REF! *#REF!/100)</f>
        <v>#REF!</v>
      </c>
      <c r="BA1132" s="4" t="e">
        <f>IF(#REF!="", "0",#REF! *#REF!/100)</f>
        <v>#REF!</v>
      </c>
      <c r="BB1132" s="4" t="e">
        <f>IF(#REF!="", "0",#REF! *#REF!/100)</f>
        <v>#REF!</v>
      </c>
    </row>
    <row r="1133" spans="15:54" x14ac:dyDescent="0.35">
      <c r="O1133" s="4"/>
      <c r="P1133" s="14">
        <f>'B. WasteTracking'!G1159</f>
        <v>0</v>
      </c>
      <c r="Q1133" s="67">
        <f>IF(ISNUMBER('B. WasteTracking'!I1159), IF('B. WasteTracking'!$I$38=Calculations!$O$6,'B. WasteTracking'!I1159,'B. WasteTracking'!I1159*'B. WasteTracking'!$H1159/100),0)</f>
        <v>0</v>
      </c>
      <c r="R1133" s="67">
        <f>IF(ISNUMBER('B. WasteTracking'!J1159), IF('B. WasteTracking'!$J$38=Calculations!$O$6,'B. WasteTracking'!J1159,'B. WasteTracking'!J1159*'B. WasteTracking'!$H1159/100),0)</f>
        <v>0</v>
      </c>
      <c r="S1133" s="67">
        <f>IF(ISNUMBER('B. WasteTracking'!K1159), 'B. WasteTracking'!K1159*'B. WasteTracking'!$H1159/100,0)</f>
        <v>0</v>
      </c>
      <c r="T1133" s="67">
        <f>IF(ISNUMBER('B. WasteTracking'!H1159), 'B. WasteTracking'!H1159,0)</f>
        <v>0</v>
      </c>
      <c r="W1133" s="9"/>
      <c r="X1133" s="9"/>
      <c r="AX1133" s="4">
        <v>1121</v>
      </c>
      <c r="AY1133" s="4" t="e">
        <f>IF(#REF!="", "0",#REF! *#REF!/100)</f>
        <v>#REF!</v>
      </c>
      <c r="AZ1133" s="4" t="e">
        <f>IF(#REF!="", "0",#REF! *#REF!/100)</f>
        <v>#REF!</v>
      </c>
      <c r="BA1133" s="4" t="e">
        <f>IF(#REF!="", "0",#REF! *#REF!/100)</f>
        <v>#REF!</v>
      </c>
      <c r="BB1133" s="4" t="e">
        <f>IF(#REF!="", "0",#REF! *#REF!/100)</f>
        <v>#REF!</v>
      </c>
    </row>
    <row r="1134" spans="15:54" x14ac:dyDescent="0.35">
      <c r="O1134" s="4"/>
      <c r="P1134" s="14">
        <f>'B. WasteTracking'!G1160</f>
        <v>0</v>
      </c>
      <c r="Q1134" s="67">
        <f>IF(ISNUMBER('B. WasteTracking'!I1160), IF('B. WasteTracking'!$I$38=Calculations!$O$6,'B. WasteTracking'!I1160,'B. WasteTracking'!I1160*'B. WasteTracking'!$H1160/100),0)</f>
        <v>0</v>
      </c>
      <c r="R1134" s="67">
        <f>IF(ISNUMBER('B. WasteTracking'!J1160), IF('B. WasteTracking'!$J$38=Calculations!$O$6,'B. WasteTracking'!J1160,'B. WasteTracking'!J1160*'B. WasteTracking'!$H1160/100),0)</f>
        <v>0</v>
      </c>
      <c r="S1134" s="67">
        <f>IF(ISNUMBER('B. WasteTracking'!K1160), 'B. WasteTracking'!K1160*'B. WasteTracking'!$H1160/100,0)</f>
        <v>0</v>
      </c>
      <c r="T1134" s="67">
        <f>IF(ISNUMBER('B. WasteTracking'!H1160), 'B. WasteTracking'!H1160,0)</f>
        <v>0</v>
      </c>
      <c r="W1134" s="9"/>
      <c r="X1134" s="9"/>
      <c r="AX1134" s="4">
        <v>1122</v>
      </c>
      <c r="AY1134" s="4" t="e">
        <f>IF(#REF!="", "0",#REF! *#REF!/100)</f>
        <v>#REF!</v>
      </c>
      <c r="AZ1134" s="4" t="e">
        <f>IF(#REF!="", "0",#REF! *#REF!/100)</f>
        <v>#REF!</v>
      </c>
      <c r="BA1134" s="4" t="e">
        <f>IF(#REF!="", "0",#REF! *#REF!/100)</f>
        <v>#REF!</v>
      </c>
      <c r="BB1134" s="4" t="e">
        <f>IF(#REF!="", "0",#REF! *#REF!/100)</f>
        <v>#REF!</v>
      </c>
    </row>
    <row r="1135" spans="15:54" x14ac:dyDescent="0.35">
      <c r="P1135" s="14">
        <f>'B. WasteTracking'!G1161</f>
        <v>0</v>
      </c>
      <c r="Q1135" s="67">
        <f>IF(ISNUMBER('B. WasteTracking'!I1161), IF('B. WasteTracking'!$I$38=Calculations!$O$6,'B. WasteTracking'!I1161,'B. WasteTracking'!I1161*'B. WasteTracking'!$H1161/100),0)</f>
        <v>0</v>
      </c>
      <c r="R1135" s="67">
        <f>IF(ISNUMBER('B. WasteTracking'!J1161), IF('B. WasteTracking'!$J$38=Calculations!$O$6,'B. WasteTracking'!J1161,'B. WasteTracking'!J1161*'B. WasteTracking'!$H1161/100),0)</f>
        <v>0</v>
      </c>
      <c r="S1135" s="67">
        <f>IF(ISNUMBER('B. WasteTracking'!K1161), 'B. WasteTracking'!K1161*'B. WasteTracking'!$H1161/100,0)</f>
        <v>0</v>
      </c>
      <c r="T1135" s="67">
        <f>IF(ISNUMBER('B. WasteTracking'!H1161), 'B. WasteTracking'!H1161,0)</f>
        <v>0</v>
      </c>
      <c r="W1135" s="9"/>
      <c r="X1135" s="9"/>
      <c r="AX1135" s="4">
        <v>1123</v>
      </c>
      <c r="AY1135" s="4" t="e">
        <f>IF(#REF!="", "0",#REF! *#REF!/100)</f>
        <v>#REF!</v>
      </c>
      <c r="AZ1135" s="4" t="e">
        <f>IF(#REF!="", "0",#REF! *#REF!/100)</f>
        <v>#REF!</v>
      </c>
      <c r="BA1135" s="4" t="e">
        <f>IF(#REF!="", "0",#REF! *#REF!/100)</f>
        <v>#REF!</v>
      </c>
      <c r="BB1135" s="4" t="e">
        <f>IF(#REF!="", "0",#REF! *#REF!/100)</f>
        <v>#REF!</v>
      </c>
    </row>
    <row r="1136" spans="15:54" x14ac:dyDescent="0.35">
      <c r="P1136" s="14">
        <f>'B. WasteTracking'!G1162</f>
        <v>0</v>
      </c>
      <c r="Q1136" s="67">
        <f>IF(ISNUMBER('B. WasteTracking'!I1162), IF('B. WasteTracking'!$I$38=Calculations!$O$6,'B. WasteTracking'!I1162,'B. WasteTracking'!I1162*'B. WasteTracking'!$H1162/100),0)</f>
        <v>0</v>
      </c>
      <c r="R1136" s="67">
        <f>IF(ISNUMBER('B. WasteTracking'!J1162), IF('B. WasteTracking'!$J$38=Calculations!$O$6,'B. WasteTracking'!J1162,'B. WasteTracking'!J1162*'B. WasteTracking'!$H1162/100),0)</f>
        <v>0</v>
      </c>
      <c r="S1136" s="67">
        <f>IF(ISNUMBER('B. WasteTracking'!K1162), 'B. WasteTracking'!K1162*'B. WasteTracking'!$H1162/100,0)</f>
        <v>0</v>
      </c>
      <c r="T1136" s="67">
        <f>IF(ISNUMBER('B. WasteTracking'!H1162), 'B. WasteTracking'!H1162,0)</f>
        <v>0</v>
      </c>
      <c r="W1136" s="9"/>
      <c r="X1136" s="9"/>
      <c r="AX1136" s="4">
        <v>1124</v>
      </c>
      <c r="AY1136" s="4" t="e">
        <f>IF(#REF!="", "0",#REF! *#REF!/100)</f>
        <v>#REF!</v>
      </c>
      <c r="AZ1136" s="4" t="e">
        <f>IF(#REF!="", "0",#REF! *#REF!/100)</f>
        <v>#REF!</v>
      </c>
      <c r="BA1136" s="4" t="e">
        <f>IF(#REF!="", "0",#REF! *#REF!/100)</f>
        <v>#REF!</v>
      </c>
      <c r="BB1136" s="4" t="e">
        <f>IF(#REF!="", "0",#REF! *#REF!/100)</f>
        <v>#REF!</v>
      </c>
    </row>
    <row r="1137" spans="16:54" x14ac:dyDescent="0.35">
      <c r="P1137" s="14">
        <f>'B. WasteTracking'!G1163</f>
        <v>0</v>
      </c>
      <c r="Q1137" s="67">
        <f>IF(ISNUMBER('B. WasteTracking'!I1163), IF('B. WasteTracking'!$I$38=Calculations!$O$6,'B. WasteTracking'!I1163,'B. WasteTracking'!I1163*'B. WasteTracking'!$H1163/100),0)</f>
        <v>0</v>
      </c>
      <c r="R1137" s="67">
        <f>IF(ISNUMBER('B. WasteTracking'!J1163), IF('B. WasteTracking'!$J$38=Calculations!$O$6,'B. WasteTracking'!J1163,'B. WasteTracking'!J1163*'B. WasteTracking'!$H1163/100),0)</f>
        <v>0</v>
      </c>
      <c r="S1137" s="67">
        <f>IF(ISNUMBER('B. WasteTracking'!K1163), 'B. WasteTracking'!K1163*'B. WasteTracking'!$H1163/100,0)</f>
        <v>0</v>
      </c>
      <c r="T1137" s="67">
        <f>IF(ISNUMBER('B. WasteTracking'!H1163), 'B. WasteTracking'!H1163,0)</f>
        <v>0</v>
      </c>
      <c r="W1137" s="9"/>
      <c r="X1137" s="9"/>
      <c r="AX1137" s="4">
        <v>1125</v>
      </c>
      <c r="AY1137" s="4" t="e">
        <f>IF(#REF!="", "0",#REF! *#REF!/100)</f>
        <v>#REF!</v>
      </c>
      <c r="AZ1137" s="4" t="e">
        <f>IF(#REF!="", "0",#REF! *#REF!/100)</f>
        <v>#REF!</v>
      </c>
      <c r="BA1137" s="4" t="e">
        <f>IF(#REF!="", "0",#REF! *#REF!/100)</f>
        <v>#REF!</v>
      </c>
      <c r="BB1137" s="4" t="e">
        <f>IF(#REF!="", "0",#REF! *#REF!/100)</f>
        <v>#REF!</v>
      </c>
    </row>
    <row r="1138" spans="16:54" x14ac:dyDescent="0.35">
      <c r="P1138" s="14">
        <f>'B. WasteTracking'!G1164</f>
        <v>0</v>
      </c>
      <c r="Q1138" s="67">
        <f>IF(ISNUMBER('B. WasteTracking'!I1164), IF('B. WasteTracking'!$I$38=Calculations!$O$6,'B. WasteTracking'!I1164,'B. WasteTracking'!I1164*'B. WasteTracking'!$H1164/100),0)</f>
        <v>0</v>
      </c>
      <c r="R1138" s="67">
        <f>IF(ISNUMBER('B. WasteTracking'!J1164), IF('B. WasteTracking'!$J$38=Calculations!$O$6,'B. WasteTracking'!J1164,'B. WasteTracking'!J1164*'B. WasteTracking'!$H1164/100),0)</f>
        <v>0</v>
      </c>
      <c r="S1138" s="67">
        <f>IF(ISNUMBER('B. WasteTracking'!K1164), 'B. WasteTracking'!K1164*'B. WasteTracking'!$H1164/100,0)</f>
        <v>0</v>
      </c>
      <c r="T1138" s="67">
        <f>IF(ISNUMBER('B. WasteTracking'!H1164), 'B. WasteTracking'!H1164,0)</f>
        <v>0</v>
      </c>
      <c r="W1138" s="9"/>
      <c r="X1138" s="9"/>
      <c r="AX1138" s="4">
        <v>1126</v>
      </c>
      <c r="AY1138" s="4" t="e">
        <f>IF(#REF!="", "0",#REF! *#REF!/100)</f>
        <v>#REF!</v>
      </c>
      <c r="AZ1138" s="4" t="e">
        <f>IF(#REF!="", "0",#REF! *#REF!/100)</f>
        <v>#REF!</v>
      </c>
      <c r="BA1138" s="4" t="e">
        <f>IF(#REF!="", "0",#REF! *#REF!/100)</f>
        <v>#REF!</v>
      </c>
      <c r="BB1138" s="4" t="e">
        <f>IF(#REF!="", "0",#REF! *#REF!/100)</f>
        <v>#REF!</v>
      </c>
    </row>
    <row r="1139" spans="16:54" x14ac:dyDescent="0.35">
      <c r="P1139" s="14">
        <f>'B. WasteTracking'!G1165</f>
        <v>0</v>
      </c>
      <c r="Q1139" s="67">
        <f>IF(ISNUMBER('B. WasteTracking'!I1165), IF('B. WasteTracking'!$I$38=Calculations!$O$6,'B. WasteTracking'!I1165,'B. WasteTracking'!I1165*'B. WasteTracking'!$H1165/100),0)</f>
        <v>0</v>
      </c>
      <c r="R1139" s="67">
        <f>IF(ISNUMBER('B. WasteTracking'!J1165), IF('B. WasteTracking'!$J$38=Calculations!$O$6,'B. WasteTracking'!J1165,'B. WasteTracking'!J1165*'B. WasteTracking'!$H1165/100),0)</f>
        <v>0</v>
      </c>
      <c r="S1139" s="67">
        <f>IF(ISNUMBER('B. WasteTracking'!K1165), 'B. WasteTracking'!K1165*'B. WasteTracking'!$H1165/100,0)</f>
        <v>0</v>
      </c>
      <c r="T1139" s="67">
        <f>IF(ISNUMBER('B. WasteTracking'!H1165), 'B. WasteTracking'!H1165,0)</f>
        <v>0</v>
      </c>
      <c r="W1139" s="9"/>
      <c r="X1139" s="9"/>
      <c r="AX1139" s="4">
        <v>1127</v>
      </c>
      <c r="AY1139" s="4" t="e">
        <f>IF(#REF!="", "0",#REF! *#REF!/100)</f>
        <v>#REF!</v>
      </c>
      <c r="AZ1139" s="4" t="e">
        <f>IF(#REF!="", "0",#REF! *#REF!/100)</f>
        <v>#REF!</v>
      </c>
      <c r="BA1139" s="4" t="e">
        <f>IF(#REF!="", "0",#REF! *#REF!/100)</f>
        <v>#REF!</v>
      </c>
      <c r="BB1139" s="4" t="e">
        <f>IF(#REF!="", "0",#REF! *#REF!/100)</f>
        <v>#REF!</v>
      </c>
    </row>
    <row r="1140" spans="16:54" x14ac:dyDescent="0.35">
      <c r="P1140" s="14">
        <f>'B. WasteTracking'!G1166</f>
        <v>0</v>
      </c>
      <c r="Q1140" s="67">
        <f>IF(ISNUMBER('B. WasteTracking'!I1166), IF('B. WasteTracking'!$I$38=Calculations!$O$6,'B. WasteTracking'!I1166,'B. WasteTracking'!I1166*'B. WasteTracking'!$H1166/100),0)</f>
        <v>0</v>
      </c>
      <c r="R1140" s="67">
        <f>IF(ISNUMBER('B. WasteTracking'!J1166), IF('B. WasteTracking'!$J$38=Calculations!$O$6,'B. WasteTracking'!J1166,'B. WasteTracking'!J1166*'B. WasteTracking'!$H1166/100),0)</f>
        <v>0</v>
      </c>
      <c r="S1140" s="67">
        <f>IF(ISNUMBER('B. WasteTracking'!K1166), 'B. WasteTracking'!K1166*'B. WasteTracking'!$H1166/100,0)</f>
        <v>0</v>
      </c>
      <c r="T1140" s="67">
        <f>IF(ISNUMBER('B. WasteTracking'!H1166), 'B. WasteTracking'!H1166,0)</f>
        <v>0</v>
      </c>
      <c r="W1140" s="9"/>
      <c r="X1140" s="9"/>
      <c r="AX1140" s="4">
        <v>1128</v>
      </c>
      <c r="AY1140" s="4" t="e">
        <f>IF(#REF!="", "0",#REF! *#REF!/100)</f>
        <v>#REF!</v>
      </c>
      <c r="AZ1140" s="4" t="e">
        <f>IF(#REF!="", "0",#REF! *#REF!/100)</f>
        <v>#REF!</v>
      </c>
      <c r="BA1140" s="4" t="e">
        <f>IF(#REF!="", "0",#REF! *#REF!/100)</f>
        <v>#REF!</v>
      </c>
      <c r="BB1140" s="4" t="e">
        <f>IF(#REF!="", "0",#REF! *#REF!/100)</f>
        <v>#REF!</v>
      </c>
    </row>
    <row r="1141" spans="16:54" x14ac:dyDescent="0.35">
      <c r="P1141" s="14">
        <f>'B. WasteTracking'!G1167</f>
        <v>0</v>
      </c>
      <c r="Q1141" s="67">
        <f>IF(ISNUMBER('B. WasteTracking'!I1167), IF('B. WasteTracking'!$I$38=Calculations!$O$6,'B. WasteTracking'!I1167,'B. WasteTracking'!I1167*'B. WasteTracking'!$H1167/100),0)</f>
        <v>0</v>
      </c>
      <c r="R1141" s="67">
        <f>IF(ISNUMBER('B. WasteTracking'!J1167), IF('B. WasteTracking'!$J$38=Calculations!$O$6,'B. WasteTracking'!J1167,'B. WasteTracking'!J1167*'B. WasteTracking'!$H1167/100),0)</f>
        <v>0</v>
      </c>
      <c r="S1141" s="67">
        <f>IF(ISNUMBER('B. WasteTracking'!K1167), 'B. WasteTracking'!K1167*'B. WasteTracking'!$H1167/100,0)</f>
        <v>0</v>
      </c>
      <c r="T1141" s="67">
        <f>IF(ISNUMBER('B. WasteTracking'!H1167), 'B. WasteTracking'!H1167,0)</f>
        <v>0</v>
      </c>
      <c r="W1141" s="9"/>
      <c r="X1141" s="9"/>
      <c r="AX1141" s="4">
        <v>1129</v>
      </c>
      <c r="AY1141" s="4" t="e">
        <f>IF(#REF!="", "0",#REF! *#REF!/100)</f>
        <v>#REF!</v>
      </c>
      <c r="AZ1141" s="4" t="e">
        <f>IF(#REF!="", "0",#REF! *#REF!/100)</f>
        <v>#REF!</v>
      </c>
      <c r="BA1141" s="4" t="e">
        <f>IF(#REF!="", "0",#REF! *#REF!/100)</f>
        <v>#REF!</v>
      </c>
      <c r="BB1141" s="4" t="e">
        <f>IF(#REF!="", "0",#REF! *#REF!/100)</f>
        <v>#REF!</v>
      </c>
    </row>
    <row r="1142" spans="16:54" x14ac:dyDescent="0.35">
      <c r="P1142" s="14">
        <f>'B. WasteTracking'!G1168</f>
        <v>0</v>
      </c>
      <c r="Q1142" s="67">
        <f>IF(ISNUMBER('B. WasteTracking'!I1168), IF('B. WasteTracking'!$I$38=Calculations!$O$6,'B. WasteTracking'!I1168,'B. WasteTracking'!I1168*'B. WasteTracking'!$H1168/100),0)</f>
        <v>0</v>
      </c>
      <c r="R1142" s="67">
        <f>IF(ISNUMBER('B. WasteTracking'!J1168), IF('B. WasteTracking'!$J$38=Calculations!$O$6,'B. WasteTracking'!J1168,'B. WasteTracking'!J1168*'B. WasteTracking'!$H1168/100),0)</f>
        <v>0</v>
      </c>
      <c r="S1142" s="67">
        <f>IF(ISNUMBER('B. WasteTracking'!K1168), 'B. WasteTracking'!K1168*'B. WasteTracking'!$H1168/100,0)</f>
        <v>0</v>
      </c>
      <c r="T1142" s="67">
        <f>IF(ISNUMBER('B. WasteTracking'!H1168), 'B. WasteTracking'!H1168,0)</f>
        <v>0</v>
      </c>
      <c r="W1142" s="9"/>
      <c r="X1142" s="9"/>
      <c r="AX1142" s="4">
        <v>1130</v>
      </c>
      <c r="AY1142" s="4" t="e">
        <f>IF(#REF!="", "0",#REF! *#REF!/100)</f>
        <v>#REF!</v>
      </c>
      <c r="AZ1142" s="4" t="e">
        <f>IF(#REF!="", "0",#REF! *#REF!/100)</f>
        <v>#REF!</v>
      </c>
      <c r="BA1142" s="4" t="e">
        <f>IF(#REF!="", "0",#REF! *#REF!/100)</f>
        <v>#REF!</v>
      </c>
      <c r="BB1142" s="4" t="e">
        <f>IF(#REF!="", "0",#REF! *#REF!/100)</f>
        <v>#REF!</v>
      </c>
    </row>
    <row r="1143" spans="16:54" x14ac:dyDescent="0.35">
      <c r="P1143" s="14">
        <f>'B. WasteTracking'!G1169</f>
        <v>0</v>
      </c>
      <c r="Q1143" s="67">
        <f>IF(ISNUMBER('B. WasteTracking'!I1169), IF('B. WasteTracking'!$I$38=Calculations!$O$6,'B. WasteTracking'!I1169,'B. WasteTracking'!I1169*'B. WasteTracking'!$H1169/100),0)</f>
        <v>0</v>
      </c>
      <c r="R1143" s="67">
        <f>IF(ISNUMBER('B. WasteTracking'!J1169), IF('B. WasteTracking'!$J$38=Calculations!$O$6,'B. WasteTracking'!J1169,'B. WasteTracking'!J1169*'B. WasteTracking'!$H1169/100),0)</f>
        <v>0</v>
      </c>
      <c r="S1143" s="67">
        <f>IF(ISNUMBER('B. WasteTracking'!K1169), 'B. WasteTracking'!K1169*'B. WasteTracking'!$H1169/100,0)</f>
        <v>0</v>
      </c>
      <c r="T1143" s="67">
        <f>IF(ISNUMBER('B. WasteTracking'!H1169), 'B. WasteTracking'!H1169,0)</f>
        <v>0</v>
      </c>
      <c r="W1143" s="9"/>
      <c r="X1143" s="9"/>
      <c r="AX1143" s="4">
        <v>1131</v>
      </c>
      <c r="AY1143" s="4" t="e">
        <f>IF(#REF!="", "0",#REF! *#REF!/100)</f>
        <v>#REF!</v>
      </c>
      <c r="AZ1143" s="4" t="e">
        <f>IF(#REF!="", "0",#REF! *#REF!/100)</f>
        <v>#REF!</v>
      </c>
      <c r="BA1143" s="4" t="e">
        <f>IF(#REF!="", "0",#REF! *#REF!/100)</f>
        <v>#REF!</v>
      </c>
      <c r="BB1143" s="4" t="e">
        <f>IF(#REF!="", "0",#REF! *#REF!/100)</f>
        <v>#REF!</v>
      </c>
    </row>
    <row r="1144" spans="16:54" x14ac:dyDescent="0.35">
      <c r="P1144" s="14">
        <f>'B. WasteTracking'!G1170</f>
        <v>0</v>
      </c>
      <c r="Q1144" s="67">
        <f>IF(ISNUMBER('B. WasteTracking'!I1170), IF('B. WasteTracking'!$I$38=Calculations!$O$6,'B. WasteTracking'!I1170,'B. WasteTracking'!I1170*'B. WasteTracking'!$H1170/100),0)</f>
        <v>0</v>
      </c>
      <c r="R1144" s="67">
        <f>IF(ISNUMBER('B. WasteTracking'!J1170), IF('B. WasteTracking'!$J$38=Calculations!$O$6,'B. WasteTracking'!J1170,'B. WasteTracking'!J1170*'B. WasteTracking'!$H1170/100),0)</f>
        <v>0</v>
      </c>
      <c r="S1144" s="67">
        <f>IF(ISNUMBER('B. WasteTracking'!K1170), 'B. WasteTracking'!K1170*'B. WasteTracking'!$H1170/100,0)</f>
        <v>0</v>
      </c>
      <c r="T1144" s="67">
        <f>IF(ISNUMBER('B. WasteTracking'!H1170), 'B. WasteTracking'!H1170,0)</f>
        <v>0</v>
      </c>
      <c r="W1144" s="9"/>
      <c r="X1144" s="9"/>
      <c r="AX1144" s="4">
        <v>1132</v>
      </c>
      <c r="AY1144" s="4" t="e">
        <f>IF(#REF!="", "0",#REF! *#REF!/100)</f>
        <v>#REF!</v>
      </c>
      <c r="AZ1144" s="4" t="e">
        <f>IF(#REF!="", "0",#REF! *#REF!/100)</f>
        <v>#REF!</v>
      </c>
      <c r="BA1144" s="4" t="e">
        <f>IF(#REF!="", "0",#REF! *#REF!/100)</f>
        <v>#REF!</v>
      </c>
      <c r="BB1144" s="4" t="e">
        <f>IF(#REF!="", "0",#REF! *#REF!/100)</f>
        <v>#REF!</v>
      </c>
    </row>
    <row r="1145" spans="16:54" x14ac:dyDescent="0.35">
      <c r="P1145" s="14">
        <f>'B. WasteTracking'!G1171</f>
        <v>0</v>
      </c>
      <c r="Q1145" s="67">
        <f>IF(ISNUMBER('B. WasteTracking'!I1171), IF('B. WasteTracking'!$I$38=Calculations!$O$6,'B. WasteTracking'!I1171,'B. WasteTracking'!I1171*'B. WasteTracking'!$H1171/100),0)</f>
        <v>0</v>
      </c>
      <c r="R1145" s="67">
        <f>IF(ISNUMBER('B. WasteTracking'!J1171), IF('B. WasteTracking'!$J$38=Calculations!$O$6,'B. WasteTracking'!J1171,'B. WasteTracking'!J1171*'B. WasteTracking'!$H1171/100),0)</f>
        <v>0</v>
      </c>
      <c r="S1145" s="67">
        <f>IF(ISNUMBER('B. WasteTracking'!K1171), 'B. WasteTracking'!K1171*'B. WasteTracking'!$H1171/100,0)</f>
        <v>0</v>
      </c>
      <c r="T1145" s="67">
        <f>IF(ISNUMBER('B. WasteTracking'!H1171), 'B. WasteTracking'!H1171,0)</f>
        <v>0</v>
      </c>
      <c r="W1145" s="9"/>
      <c r="X1145" s="9"/>
      <c r="AX1145" s="4">
        <v>1133</v>
      </c>
      <c r="AY1145" s="4" t="e">
        <f>IF(#REF!="", "0",#REF! *#REF!/100)</f>
        <v>#REF!</v>
      </c>
      <c r="AZ1145" s="4" t="e">
        <f>IF(#REF!="", "0",#REF! *#REF!/100)</f>
        <v>#REF!</v>
      </c>
      <c r="BA1145" s="4" t="e">
        <f>IF(#REF!="", "0",#REF! *#REF!/100)</f>
        <v>#REF!</v>
      </c>
      <c r="BB1145" s="4" t="e">
        <f>IF(#REF!="", "0",#REF! *#REF!/100)</f>
        <v>#REF!</v>
      </c>
    </row>
    <row r="1146" spans="16:54" x14ac:dyDescent="0.35">
      <c r="P1146" s="14">
        <f>'B. WasteTracking'!G1172</f>
        <v>0</v>
      </c>
      <c r="Q1146" s="67">
        <f>IF(ISNUMBER('B. WasteTracking'!I1172), IF('B. WasteTracking'!$I$38=Calculations!$O$6,'B. WasteTracking'!I1172,'B. WasteTracking'!I1172*'B. WasteTracking'!$H1172/100),0)</f>
        <v>0</v>
      </c>
      <c r="R1146" s="67">
        <f>IF(ISNUMBER('B. WasteTracking'!J1172), IF('B. WasteTracking'!$J$38=Calculations!$O$6,'B. WasteTracking'!J1172,'B. WasteTracking'!J1172*'B. WasteTracking'!$H1172/100),0)</f>
        <v>0</v>
      </c>
      <c r="S1146" s="67">
        <f>IF(ISNUMBER('B. WasteTracking'!K1172), 'B. WasteTracking'!K1172*'B. WasteTracking'!$H1172/100,0)</f>
        <v>0</v>
      </c>
      <c r="T1146" s="67">
        <f>IF(ISNUMBER('B. WasteTracking'!H1172), 'B. WasteTracking'!H1172,0)</f>
        <v>0</v>
      </c>
      <c r="W1146" s="9"/>
      <c r="X1146" s="9"/>
      <c r="AX1146" s="4">
        <v>1134</v>
      </c>
      <c r="AY1146" s="4" t="e">
        <f>IF(#REF!="", "0",#REF! *#REF!/100)</f>
        <v>#REF!</v>
      </c>
      <c r="AZ1146" s="4" t="e">
        <f>IF(#REF!="", "0",#REF! *#REF!/100)</f>
        <v>#REF!</v>
      </c>
      <c r="BA1146" s="4" t="e">
        <f>IF(#REF!="", "0",#REF! *#REF!/100)</f>
        <v>#REF!</v>
      </c>
      <c r="BB1146" s="4" t="e">
        <f>IF(#REF!="", "0",#REF! *#REF!/100)</f>
        <v>#REF!</v>
      </c>
    </row>
    <row r="1147" spans="16:54" x14ac:dyDescent="0.35">
      <c r="P1147" s="14">
        <f>'B. WasteTracking'!G1173</f>
        <v>0</v>
      </c>
      <c r="Q1147" s="67">
        <f>IF(ISNUMBER('B. WasteTracking'!I1173), IF('B. WasteTracking'!$I$38=Calculations!$O$6,'B. WasteTracking'!I1173,'B. WasteTracking'!I1173*'B. WasteTracking'!$H1173/100),0)</f>
        <v>0</v>
      </c>
      <c r="R1147" s="67">
        <f>IF(ISNUMBER('B. WasteTracking'!J1173), IF('B. WasteTracking'!$J$38=Calculations!$O$6,'B. WasteTracking'!J1173,'B. WasteTracking'!J1173*'B. WasteTracking'!$H1173/100),0)</f>
        <v>0</v>
      </c>
      <c r="S1147" s="67">
        <f>IF(ISNUMBER('B. WasteTracking'!K1173), 'B. WasteTracking'!K1173*'B. WasteTracking'!$H1173/100,0)</f>
        <v>0</v>
      </c>
      <c r="T1147" s="67">
        <f>IF(ISNUMBER('B. WasteTracking'!H1173), 'B. WasteTracking'!H1173,0)</f>
        <v>0</v>
      </c>
      <c r="W1147" s="9"/>
      <c r="X1147" s="9"/>
      <c r="AX1147" s="4">
        <v>1135</v>
      </c>
      <c r="AY1147" s="4" t="e">
        <f>IF(#REF!="", "0",#REF! *#REF!/100)</f>
        <v>#REF!</v>
      </c>
      <c r="AZ1147" s="4" t="e">
        <f>IF(#REF!="", "0",#REF! *#REF!/100)</f>
        <v>#REF!</v>
      </c>
      <c r="BA1147" s="4" t="e">
        <f>IF(#REF!="", "0",#REF! *#REF!/100)</f>
        <v>#REF!</v>
      </c>
      <c r="BB1147" s="4" t="e">
        <f>IF(#REF!="", "0",#REF! *#REF!/100)</f>
        <v>#REF!</v>
      </c>
    </row>
    <row r="1148" spans="16:54" x14ac:dyDescent="0.35">
      <c r="P1148" s="14">
        <f>'B. WasteTracking'!G1174</f>
        <v>0</v>
      </c>
      <c r="Q1148" s="67">
        <f>IF(ISNUMBER('B. WasteTracking'!I1174), IF('B. WasteTracking'!$I$38=Calculations!$O$6,'B. WasteTracking'!I1174,'B. WasteTracking'!I1174*'B. WasteTracking'!$H1174/100),0)</f>
        <v>0</v>
      </c>
      <c r="R1148" s="67">
        <f>IF(ISNUMBER('B. WasteTracking'!J1174), IF('B. WasteTracking'!$J$38=Calculations!$O$6,'B. WasteTracking'!J1174,'B. WasteTracking'!J1174*'B. WasteTracking'!$H1174/100),0)</f>
        <v>0</v>
      </c>
      <c r="S1148" s="67">
        <f>IF(ISNUMBER('B. WasteTracking'!K1174), 'B. WasteTracking'!K1174*'B. WasteTracking'!$H1174/100,0)</f>
        <v>0</v>
      </c>
      <c r="T1148" s="67">
        <f>IF(ISNUMBER('B. WasteTracking'!H1174), 'B. WasteTracking'!H1174,0)</f>
        <v>0</v>
      </c>
      <c r="W1148" s="9"/>
      <c r="X1148" s="9"/>
      <c r="AX1148" s="4">
        <v>1136</v>
      </c>
      <c r="AY1148" s="4" t="e">
        <f>IF(#REF!="", "0",#REF! *#REF!/100)</f>
        <v>#REF!</v>
      </c>
      <c r="AZ1148" s="4" t="e">
        <f>IF(#REF!="", "0",#REF! *#REF!/100)</f>
        <v>#REF!</v>
      </c>
      <c r="BA1148" s="4" t="e">
        <f>IF(#REF!="", "0",#REF! *#REF!/100)</f>
        <v>#REF!</v>
      </c>
      <c r="BB1148" s="4" t="e">
        <f>IF(#REF!="", "0",#REF! *#REF!/100)</f>
        <v>#REF!</v>
      </c>
    </row>
    <row r="1149" spans="16:54" x14ac:dyDescent="0.35">
      <c r="P1149" s="14">
        <f>'B. WasteTracking'!G1175</f>
        <v>0</v>
      </c>
      <c r="Q1149" s="67">
        <f>IF(ISNUMBER('B. WasteTracking'!I1175), IF('B. WasteTracking'!$I$38=Calculations!$O$6,'B. WasteTracking'!I1175,'B. WasteTracking'!I1175*'B. WasteTracking'!$H1175/100),0)</f>
        <v>0</v>
      </c>
      <c r="R1149" s="67">
        <f>IF(ISNUMBER('B. WasteTracking'!J1175), IF('B. WasteTracking'!$J$38=Calculations!$O$6,'B. WasteTracking'!J1175,'B. WasteTracking'!J1175*'B. WasteTracking'!$H1175/100),0)</f>
        <v>0</v>
      </c>
      <c r="S1149" s="67">
        <f>IF(ISNUMBER('B. WasteTracking'!K1175), 'B. WasteTracking'!K1175*'B. WasteTracking'!$H1175/100,0)</f>
        <v>0</v>
      </c>
      <c r="T1149" s="67">
        <f>IF(ISNUMBER('B. WasteTracking'!H1175), 'B. WasteTracking'!H1175,0)</f>
        <v>0</v>
      </c>
      <c r="W1149" s="9"/>
      <c r="X1149" s="9"/>
      <c r="AX1149" s="4">
        <v>1137</v>
      </c>
      <c r="AY1149" s="4" t="e">
        <f>IF(#REF!="", "0",#REF! *#REF!/100)</f>
        <v>#REF!</v>
      </c>
      <c r="AZ1149" s="4" t="e">
        <f>IF(#REF!="", "0",#REF! *#REF!/100)</f>
        <v>#REF!</v>
      </c>
      <c r="BA1149" s="4" t="e">
        <f>IF(#REF!="", "0",#REF! *#REF!/100)</f>
        <v>#REF!</v>
      </c>
      <c r="BB1149" s="4" t="e">
        <f>IF(#REF!="", "0",#REF! *#REF!/100)</f>
        <v>#REF!</v>
      </c>
    </row>
    <row r="1150" spans="16:54" x14ac:dyDescent="0.35">
      <c r="P1150" s="14">
        <f>'B. WasteTracking'!G1176</f>
        <v>0</v>
      </c>
      <c r="Q1150" s="67">
        <f>IF(ISNUMBER('B. WasteTracking'!I1176), IF('B. WasteTracking'!$I$38=Calculations!$O$6,'B. WasteTracking'!I1176,'B. WasteTracking'!I1176*'B. WasteTracking'!$H1176/100),0)</f>
        <v>0</v>
      </c>
      <c r="R1150" s="67">
        <f>IF(ISNUMBER('B. WasteTracking'!J1176), IF('B. WasteTracking'!$J$38=Calculations!$O$6,'B. WasteTracking'!J1176,'B. WasteTracking'!J1176*'B. WasteTracking'!$H1176/100),0)</f>
        <v>0</v>
      </c>
      <c r="S1150" s="67">
        <f>IF(ISNUMBER('B. WasteTracking'!K1176), 'B. WasteTracking'!K1176*'B. WasteTracking'!$H1176/100,0)</f>
        <v>0</v>
      </c>
      <c r="T1150" s="67">
        <f>IF(ISNUMBER('B. WasteTracking'!H1176), 'B. WasteTracking'!H1176,0)</f>
        <v>0</v>
      </c>
      <c r="W1150" s="9"/>
      <c r="X1150" s="9"/>
      <c r="AX1150" s="4">
        <v>1138</v>
      </c>
      <c r="AY1150" s="4" t="e">
        <f>IF(#REF!="", "0",#REF! *#REF!/100)</f>
        <v>#REF!</v>
      </c>
      <c r="AZ1150" s="4" t="e">
        <f>IF(#REF!="", "0",#REF! *#REF!/100)</f>
        <v>#REF!</v>
      </c>
      <c r="BA1150" s="4" t="e">
        <f>IF(#REF!="", "0",#REF! *#REF!/100)</f>
        <v>#REF!</v>
      </c>
      <c r="BB1150" s="4" t="e">
        <f>IF(#REF!="", "0",#REF! *#REF!/100)</f>
        <v>#REF!</v>
      </c>
    </row>
    <row r="1151" spans="16:54" x14ac:dyDescent="0.35">
      <c r="P1151" s="14">
        <f>'B. WasteTracking'!G1177</f>
        <v>0</v>
      </c>
      <c r="Q1151" s="67">
        <f>IF(ISNUMBER('B. WasteTracking'!I1177), IF('B. WasteTracking'!$I$38=Calculations!$O$6,'B. WasteTracking'!I1177,'B. WasteTracking'!I1177*'B. WasteTracking'!$H1177/100),0)</f>
        <v>0</v>
      </c>
      <c r="R1151" s="67">
        <f>IF(ISNUMBER('B. WasteTracking'!J1177), IF('B. WasteTracking'!$J$38=Calculations!$O$6,'B. WasteTracking'!J1177,'B. WasteTracking'!J1177*'B. WasteTracking'!$H1177/100),0)</f>
        <v>0</v>
      </c>
      <c r="S1151" s="67">
        <f>IF(ISNUMBER('B. WasteTracking'!K1177), 'B. WasteTracking'!K1177*'B. WasteTracking'!$H1177/100,0)</f>
        <v>0</v>
      </c>
      <c r="T1151" s="67">
        <f>IF(ISNUMBER('B. WasteTracking'!H1177), 'B. WasteTracking'!H1177,0)</f>
        <v>0</v>
      </c>
      <c r="W1151" s="9"/>
      <c r="X1151" s="9"/>
      <c r="AX1151" s="4">
        <v>1139</v>
      </c>
      <c r="AY1151" s="4" t="e">
        <f>IF(#REF!="", "0",#REF! *#REF!/100)</f>
        <v>#REF!</v>
      </c>
      <c r="AZ1151" s="4" t="e">
        <f>IF(#REF!="", "0",#REF! *#REF!/100)</f>
        <v>#REF!</v>
      </c>
      <c r="BA1151" s="4" t="e">
        <f>IF(#REF!="", "0",#REF! *#REF!/100)</f>
        <v>#REF!</v>
      </c>
      <c r="BB1151" s="4" t="e">
        <f>IF(#REF!="", "0",#REF! *#REF!/100)</f>
        <v>#REF!</v>
      </c>
    </row>
    <row r="1152" spans="16:54" x14ac:dyDescent="0.35">
      <c r="P1152" s="14">
        <f>'B. WasteTracking'!G1178</f>
        <v>0</v>
      </c>
      <c r="Q1152" s="67">
        <f>IF(ISNUMBER('B. WasteTracking'!I1178), IF('B. WasteTracking'!$I$38=Calculations!$O$6,'B. WasteTracking'!I1178,'B. WasteTracking'!I1178*'B. WasteTracking'!$H1178/100),0)</f>
        <v>0</v>
      </c>
      <c r="R1152" s="67">
        <f>IF(ISNUMBER('B. WasteTracking'!J1178), IF('B. WasteTracking'!$J$38=Calculations!$O$6,'B. WasteTracking'!J1178,'B. WasteTracking'!J1178*'B. WasteTracking'!$H1178/100),0)</f>
        <v>0</v>
      </c>
      <c r="S1152" s="67">
        <f>IF(ISNUMBER('B. WasteTracking'!K1178), 'B. WasteTracking'!K1178*'B. WasteTracking'!$H1178/100,0)</f>
        <v>0</v>
      </c>
      <c r="T1152" s="67">
        <f>IF(ISNUMBER('B. WasteTracking'!H1178), 'B. WasteTracking'!H1178,0)</f>
        <v>0</v>
      </c>
      <c r="W1152" s="9"/>
      <c r="X1152" s="9"/>
      <c r="AX1152" s="4">
        <v>1140</v>
      </c>
      <c r="AY1152" s="4" t="e">
        <f>IF(#REF!="", "0",#REF! *#REF!/100)</f>
        <v>#REF!</v>
      </c>
      <c r="AZ1152" s="4" t="e">
        <f>IF(#REF!="", "0",#REF! *#REF!/100)</f>
        <v>#REF!</v>
      </c>
      <c r="BA1152" s="4" t="e">
        <f>IF(#REF!="", "0",#REF! *#REF!/100)</f>
        <v>#REF!</v>
      </c>
      <c r="BB1152" s="4" t="e">
        <f>IF(#REF!="", "0",#REF! *#REF!/100)</f>
        <v>#REF!</v>
      </c>
    </row>
    <row r="1153" spans="16:54" x14ac:dyDescent="0.35">
      <c r="P1153" s="14">
        <f>'B. WasteTracking'!G1179</f>
        <v>0</v>
      </c>
      <c r="Q1153" s="67">
        <f>IF(ISNUMBER('B. WasteTracking'!I1179), IF('B. WasteTracking'!$I$38=Calculations!$O$6,'B. WasteTracking'!I1179,'B. WasteTracking'!I1179*'B. WasteTracking'!$H1179/100),0)</f>
        <v>0</v>
      </c>
      <c r="R1153" s="67">
        <f>IF(ISNUMBER('B. WasteTracking'!J1179), IF('B. WasteTracking'!$J$38=Calculations!$O$6,'B. WasteTracking'!J1179,'B. WasteTracking'!J1179*'B. WasteTracking'!$H1179/100),0)</f>
        <v>0</v>
      </c>
      <c r="S1153" s="67">
        <f>IF(ISNUMBER('B. WasteTracking'!K1179), 'B. WasteTracking'!K1179*'B. WasteTracking'!$H1179/100,0)</f>
        <v>0</v>
      </c>
      <c r="T1153" s="67">
        <f>IF(ISNUMBER('B. WasteTracking'!H1179), 'B. WasteTracking'!H1179,0)</f>
        <v>0</v>
      </c>
      <c r="W1153" s="9"/>
      <c r="X1153" s="9"/>
      <c r="AX1153" s="4">
        <v>1141</v>
      </c>
      <c r="AY1153" s="4" t="e">
        <f>IF(#REF!="", "0",#REF! *#REF!/100)</f>
        <v>#REF!</v>
      </c>
      <c r="AZ1153" s="4" t="e">
        <f>IF(#REF!="", "0",#REF! *#REF!/100)</f>
        <v>#REF!</v>
      </c>
      <c r="BA1153" s="4" t="e">
        <f>IF(#REF!="", "0",#REF! *#REF!/100)</f>
        <v>#REF!</v>
      </c>
      <c r="BB1153" s="4" t="e">
        <f>IF(#REF!="", "0",#REF! *#REF!/100)</f>
        <v>#REF!</v>
      </c>
    </row>
    <row r="1154" spans="16:54" x14ac:dyDescent="0.35">
      <c r="P1154" s="14">
        <f>'B. WasteTracking'!G1180</f>
        <v>0</v>
      </c>
      <c r="Q1154" s="67">
        <f>IF(ISNUMBER('B. WasteTracking'!I1180), IF('B. WasteTracking'!$I$38=Calculations!$O$6,'B. WasteTracking'!I1180,'B. WasteTracking'!I1180*'B. WasteTracking'!$H1180/100),0)</f>
        <v>0</v>
      </c>
      <c r="R1154" s="67">
        <f>IF(ISNUMBER('B. WasteTracking'!J1180), IF('B. WasteTracking'!$J$38=Calculations!$O$6,'B. WasteTracking'!J1180,'B. WasteTracking'!J1180*'B. WasteTracking'!$H1180/100),0)</f>
        <v>0</v>
      </c>
      <c r="S1154" s="67">
        <f>IF(ISNUMBER('B. WasteTracking'!K1180), 'B. WasteTracking'!K1180*'B. WasteTracking'!$H1180/100,0)</f>
        <v>0</v>
      </c>
      <c r="T1154" s="67">
        <f>IF(ISNUMBER('B. WasteTracking'!H1180), 'B. WasteTracking'!H1180,0)</f>
        <v>0</v>
      </c>
      <c r="W1154" s="9"/>
      <c r="X1154" s="9"/>
      <c r="AX1154" s="4">
        <v>1142</v>
      </c>
      <c r="AY1154" s="4" t="e">
        <f>IF(#REF!="", "0",#REF! *#REF!/100)</f>
        <v>#REF!</v>
      </c>
      <c r="AZ1154" s="4" t="e">
        <f>IF(#REF!="", "0",#REF! *#REF!/100)</f>
        <v>#REF!</v>
      </c>
      <c r="BA1154" s="4" t="e">
        <f>IF(#REF!="", "0",#REF! *#REF!/100)</f>
        <v>#REF!</v>
      </c>
      <c r="BB1154" s="4" t="e">
        <f>IF(#REF!="", "0",#REF! *#REF!/100)</f>
        <v>#REF!</v>
      </c>
    </row>
    <row r="1155" spans="16:54" x14ac:dyDescent="0.35">
      <c r="P1155" s="14">
        <f>'B. WasteTracking'!G1181</f>
        <v>0</v>
      </c>
      <c r="Q1155" s="67">
        <f>IF(ISNUMBER('B. WasteTracking'!I1181), IF('B. WasteTracking'!$I$38=Calculations!$O$6,'B. WasteTracking'!I1181,'B. WasteTracking'!I1181*'B. WasteTracking'!$H1181/100),0)</f>
        <v>0</v>
      </c>
      <c r="R1155" s="67">
        <f>IF(ISNUMBER('B. WasteTracking'!J1181), IF('B. WasteTracking'!$J$38=Calculations!$O$6,'B. WasteTracking'!J1181,'B. WasteTracking'!J1181*'B. WasteTracking'!$H1181/100),0)</f>
        <v>0</v>
      </c>
      <c r="S1155" s="67">
        <f>IF(ISNUMBER('B. WasteTracking'!K1181), 'B. WasteTracking'!K1181*'B. WasteTracking'!$H1181/100,0)</f>
        <v>0</v>
      </c>
      <c r="T1155" s="67">
        <f>IF(ISNUMBER('B. WasteTracking'!H1181), 'B. WasteTracking'!H1181,0)</f>
        <v>0</v>
      </c>
      <c r="W1155" s="9"/>
      <c r="X1155" s="9"/>
      <c r="AX1155" s="4">
        <v>1143</v>
      </c>
      <c r="AY1155" s="4" t="e">
        <f>IF(#REF!="", "0",#REF! *#REF!/100)</f>
        <v>#REF!</v>
      </c>
      <c r="AZ1155" s="4" t="e">
        <f>IF(#REF!="", "0",#REF! *#REF!/100)</f>
        <v>#REF!</v>
      </c>
      <c r="BA1155" s="4" t="e">
        <f>IF(#REF!="", "0",#REF! *#REF!/100)</f>
        <v>#REF!</v>
      </c>
      <c r="BB1155" s="4" t="e">
        <f>IF(#REF!="", "0",#REF! *#REF!/100)</f>
        <v>#REF!</v>
      </c>
    </row>
    <row r="1156" spans="16:54" x14ac:dyDescent="0.35">
      <c r="P1156" s="14">
        <f>'B. WasteTracking'!G1182</f>
        <v>0</v>
      </c>
      <c r="Q1156" s="67">
        <f>IF(ISNUMBER('B. WasteTracking'!I1182), IF('B. WasteTracking'!$I$38=Calculations!$O$6,'B. WasteTracking'!I1182,'B. WasteTracking'!I1182*'B. WasteTracking'!$H1182/100),0)</f>
        <v>0</v>
      </c>
      <c r="R1156" s="67">
        <f>IF(ISNUMBER('B. WasteTracking'!J1182), IF('B. WasteTracking'!$J$38=Calculations!$O$6,'B. WasteTracking'!J1182,'B. WasteTracking'!J1182*'B. WasteTracking'!$H1182/100),0)</f>
        <v>0</v>
      </c>
      <c r="S1156" s="67">
        <f>IF(ISNUMBER('B. WasteTracking'!K1182), 'B. WasteTracking'!K1182*'B. WasteTracking'!$H1182/100,0)</f>
        <v>0</v>
      </c>
      <c r="T1156" s="67">
        <f>IF(ISNUMBER('B. WasteTracking'!H1182), 'B. WasteTracking'!H1182,0)</f>
        <v>0</v>
      </c>
      <c r="W1156" s="9"/>
      <c r="X1156" s="9"/>
      <c r="AX1156" s="4">
        <v>1144</v>
      </c>
      <c r="AY1156" s="4" t="e">
        <f>IF(#REF!="", "0",#REF! *#REF!/100)</f>
        <v>#REF!</v>
      </c>
      <c r="AZ1156" s="4" t="e">
        <f>IF(#REF!="", "0",#REF! *#REF!/100)</f>
        <v>#REF!</v>
      </c>
      <c r="BA1156" s="4" t="e">
        <f>IF(#REF!="", "0",#REF! *#REF!/100)</f>
        <v>#REF!</v>
      </c>
      <c r="BB1156" s="4" t="e">
        <f>IF(#REF!="", "0",#REF! *#REF!/100)</f>
        <v>#REF!</v>
      </c>
    </row>
    <row r="1157" spans="16:54" x14ac:dyDescent="0.35">
      <c r="P1157" s="14">
        <f>'B. WasteTracking'!G1183</f>
        <v>0</v>
      </c>
      <c r="Q1157" s="67">
        <f>IF(ISNUMBER('B. WasteTracking'!I1183), IF('B. WasteTracking'!$I$38=Calculations!$O$6,'B. WasteTracking'!I1183,'B. WasteTracking'!I1183*'B. WasteTracking'!$H1183/100),0)</f>
        <v>0</v>
      </c>
      <c r="R1157" s="67">
        <f>IF(ISNUMBER('B. WasteTracking'!J1183), IF('B. WasteTracking'!$J$38=Calculations!$O$6,'B. WasteTracking'!J1183,'B. WasteTracking'!J1183*'B. WasteTracking'!$H1183/100),0)</f>
        <v>0</v>
      </c>
      <c r="S1157" s="67">
        <f>IF(ISNUMBER('B. WasteTracking'!K1183), 'B. WasteTracking'!K1183*'B. WasteTracking'!$H1183/100,0)</f>
        <v>0</v>
      </c>
      <c r="T1157" s="67">
        <f>IF(ISNUMBER('B. WasteTracking'!H1183), 'B. WasteTracking'!H1183,0)</f>
        <v>0</v>
      </c>
      <c r="W1157" s="9"/>
      <c r="X1157" s="9"/>
      <c r="AX1157" s="4">
        <v>1145</v>
      </c>
      <c r="AY1157" s="4" t="e">
        <f>IF(#REF!="", "0",#REF! *#REF!/100)</f>
        <v>#REF!</v>
      </c>
      <c r="AZ1157" s="4" t="e">
        <f>IF(#REF!="", "0",#REF! *#REF!/100)</f>
        <v>#REF!</v>
      </c>
      <c r="BA1157" s="4" t="e">
        <f>IF(#REF!="", "0",#REF! *#REF!/100)</f>
        <v>#REF!</v>
      </c>
      <c r="BB1157" s="4" t="e">
        <f>IF(#REF!="", "0",#REF! *#REF!/100)</f>
        <v>#REF!</v>
      </c>
    </row>
    <row r="1158" spans="16:54" x14ac:dyDescent="0.35">
      <c r="P1158" s="14">
        <f>'B. WasteTracking'!G1184</f>
        <v>0</v>
      </c>
      <c r="Q1158" s="67">
        <f>IF(ISNUMBER('B. WasteTracking'!I1184), IF('B. WasteTracking'!$I$38=Calculations!$O$6,'B. WasteTracking'!I1184,'B. WasteTracking'!I1184*'B. WasteTracking'!$H1184/100),0)</f>
        <v>0</v>
      </c>
      <c r="R1158" s="67">
        <f>IF(ISNUMBER('B. WasteTracking'!J1184), IF('B. WasteTracking'!$J$38=Calculations!$O$6,'B. WasteTracking'!J1184,'B. WasteTracking'!J1184*'B. WasteTracking'!$H1184/100),0)</f>
        <v>0</v>
      </c>
      <c r="S1158" s="67">
        <f>IF(ISNUMBER('B. WasteTracking'!K1184), 'B. WasteTracking'!K1184*'B. WasteTracking'!$H1184/100,0)</f>
        <v>0</v>
      </c>
      <c r="T1158" s="67">
        <f>IF(ISNUMBER('B. WasteTracking'!H1184), 'B. WasteTracking'!H1184,0)</f>
        <v>0</v>
      </c>
      <c r="W1158" s="9"/>
      <c r="X1158" s="9"/>
      <c r="AX1158" s="4">
        <v>1146</v>
      </c>
      <c r="AY1158" s="4" t="e">
        <f>IF(#REF!="", "0",#REF! *#REF!/100)</f>
        <v>#REF!</v>
      </c>
      <c r="AZ1158" s="4" t="e">
        <f>IF(#REF!="", "0",#REF! *#REF!/100)</f>
        <v>#REF!</v>
      </c>
      <c r="BA1158" s="4" t="e">
        <f>IF(#REF!="", "0",#REF! *#REF!/100)</f>
        <v>#REF!</v>
      </c>
      <c r="BB1158" s="4" t="e">
        <f>IF(#REF!="", "0",#REF! *#REF!/100)</f>
        <v>#REF!</v>
      </c>
    </row>
    <row r="1159" spans="16:54" x14ac:dyDescent="0.35">
      <c r="P1159" s="14">
        <f>'B. WasteTracking'!G1185</f>
        <v>0</v>
      </c>
      <c r="Q1159" s="67">
        <f>IF(ISNUMBER('B. WasteTracking'!I1185), IF('B. WasteTracking'!$I$38=Calculations!$O$6,'B. WasteTracking'!I1185,'B. WasteTracking'!I1185*'B. WasteTracking'!$H1185/100),0)</f>
        <v>0</v>
      </c>
      <c r="R1159" s="67">
        <f>IF(ISNUMBER('B. WasteTracking'!J1185), IF('B. WasteTracking'!$J$38=Calculations!$O$6,'B. WasteTracking'!J1185,'B. WasteTracking'!J1185*'B. WasteTracking'!$H1185/100),0)</f>
        <v>0</v>
      </c>
      <c r="S1159" s="67">
        <f>IF(ISNUMBER('B. WasteTracking'!K1185), 'B. WasteTracking'!K1185*'B. WasteTracking'!$H1185/100,0)</f>
        <v>0</v>
      </c>
      <c r="T1159" s="67">
        <f>IF(ISNUMBER('B. WasteTracking'!H1185), 'B. WasteTracking'!H1185,0)</f>
        <v>0</v>
      </c>
      <c r="W1159" s="9"/>
      <c r="X1159" s="9"/>
      <c r="AX1159" s="4">
        <v>1147</v>
      </c>
      <c r="AY1159" s="4" t="e">
        <f>IF(#REF!="", "0",#REF! *#REF!/100)</f>
        <v>#REF!</v>
      </c>
      <c r="AZ1159" s="4" t="e">
        <f>IF(#REF!="", "0",#REF! *#REF!/100)</f>
        <v>#REF!</v>
      </c>
      <c r="BA1159" s="4" t="e">
        <f>IF(#REF!="", "0",#REF! *#REF!/100)</f>
        <v>#REF!</v>
      </c>
      <c r="BB1159" s="4" t="e">
        <f>IF(#REF!="", "0",#REF! *#REF!/100)</f>
        <v>#REF!</v>
      </c>
    </row>
    <row r="1160" spans="16:54" x14ac:dyDescent="0.35">
      <c r="P1160" s="14">
        <f>'B. WasteTracking'!G1186</f>
        <v>0</v>
      </c>
      <c r="Q1160" s="67">
        <f>IF(ISNUMBER('B. WasteTracking'!I1186), IF('B. WasteTracking'!$I$38=Calculations!$O$6,'B. WasteTracking'!I1186,'B. WasteTracking'!I1186*'B. WasteTracking'!$H1186/100),0)</f>
        <v>0</v>
      </c>
      <c r="R1160" s="67">
        <f>IF(ISNUMBER('B. WasteTracking'!J1186), IF('B. WasteTracking'!$J$38=Calculations!$O$6,'B. WasteTracking'!J1186,'B. WasteTracking'!J1186*'B. WasteTracking'!$H1186/100),0)</f>
        <v>0</v>
      </c>
      <c r="S1160" s="67">
        <f>IF(ISNUMBER('B. WasteTracking'!K1186), 'B. WasteTracking'!K1186*'B. WasteTracking'!$H1186/100,0)</f>
        <v>0</v>
      </c>
      <c r="T1160" s="67">
        <f>IF(ISNUMBER('B. WasteTracking'!H1186), 'B. WasteTracking'!H1186,0)</f>
        <v>0</v>
      </c>
      <c r="W1160" s="9"/>
      <c r="X1160" s="9"/>
      <c r="AX1160" s="4">
        <v>1148</v>
      </c>
      <c r="AY1160" s="4" t="e">
        <f>IF(#REF!="", "0",#REF! *#REF!/100)</f>
        <v>#REF!</v>
      </c>
      <c r="AZ1160" s="4" t="e">
        <f>IF(#REF!="", "0",#REF! *#REF!/100)</f>
        <v>#REF!</v>
      </c>
      <c r="BA1160" s="4" t="e">
        <f>IF(#REF!="", "0",#REF! *#REF!/100)</f>
        <v>#REF!</v>
      </c>
      <c r="BB1160" s="4" t="e">
        <f>IF(#REF!="", "0",#REF! *#REF!/100)</f>
        <v>#REF!</v>
      </c>
    </row>
    <row r="1161" spans="16:54" x14ac:dyDescent="0.35">
      <c r="P1161" s="14">
        <f>'B. WasteTracking'!G1187</f>
        <v>0</v>
      </c>
      <c r="Q1161" s="67">
        <f>IF(ISNUMBER('B. WasteTracking'!I1187), IF('B. WasteTracking'!$I$38=Calculations!$O$6,'B. WasteTracking'!I1187,'B. WasteTracking'!I1187*'B. WasteTracking'!$H1187/100),0)</f>
        <v>0</v>
      </c>
      <c r="R1161" s="67">
        <f>IF(ISNUMBER('B. WasteTracking'!J1187), IF('B. WasteTracking'!$J$38=Calculations!$O$6,'B. WasteTracking'!J1187,'B. WasteTracking'!J1187*'B. WasteTracking'!$H1187/100),0)</f>
        <v>0</v>
      </c>
      <c r="S1161" s="67">
        <f>IF(ISNUMBER('B. WasteTracking'!K1187), 'B. WasteTracking'!K1187*'B. WasteTracking'!$H1187/100,0)</f>
        <v>0</v>
      </c>
      <c r="T1161" s="67">
        <f>IF(ISNUMBER('B. WasteTracking'!H1187), 'B. WasteTracking'!H1187,0)</f>
        <v>0</v>
      </c>
      <c r="W1161" s="9"/>
      <c r="X1161" s="9"/>
      <c r="AX1161" s="4">
        <v>1149</v>
      </c>
      <c r="AY1161" s="4" t="e">
        <f>IF(#REF!="", "0",#REF! *#REF!/100)</f>
        <v>#REF!</v>
      </c>
      <c r="AZ1161" s="4" t="e">
        <f>IF(#REF!="", "0",#REF! *#REF!/100)</f>
        <v>#REF!</v>
      </c>
      <c r="BA1161" s="4" t="e">
        <f>IF(#REF!="", "0",#REF! *#REF!/100)</f>
        <v>#REF!</v>
      </c>
      <c r="BB1161" s="4" t="e">
        <f>IF(#REF!="", "0",#REF! *#REF!/100)</f>
        <v>#REF!</v>
      </c>
    </row>
    <row r="1162" spans="16:54" x14ac:dyDescent="0.35">
      <c r="P1162" s="14">
        <f>'B. WasteTracking'!G1188</f>
        <v>0</v>
      </c>
      <c r="Q1162" s="67">
        <f>IF(ISNUMBER('B. WasteTracking'!I1188), IF('B. WasteTracking'!$I$38=Calculations!$O$6,'B. WasteTracking'!I1188,'B. WasteTracking'!I1188*'B. WasteTracking'!$H1188/100),0)</f>
        <v>0</v>
      </c>
      <c r="R1162" s="67">
        <f>IF(ISNUMBER('B. WasteTracking'!J1188), IF('B. WasteTracking'!$J$38=Calculations!$O$6,'B. WasteTracking'!J1188,'B. WasteTracking'!J1188*'B. WasteTracking'!$H1188/100),0)</f>
        <v>0</v>
      </c>
      <c r="S1162" s="67">
        <f>IF(ISNUMBER('B. WasteTracking'!K1188), 'B. WasteTracking'!K1188*'B. WasteTracking'!$H1188/100,0)</f>
        <v>0</v>
      </c>
      <c r="T1162" s="67">
        <f>IF(ISNUMBER('B. WasteTracking'!H1188), 'B. WasteTracking'!H1188,0)</f>
        <v>0</v>
      </c>
      <c r="W1162" s="9"/>
      <c r="X1162" s="9"/>
      <c r="AX1162" s="4">
        <v>1150</v>
      </c>
      <c r="AY1162" s="4" t="e">
        <f>IF(#REF!="", "0",#REF! *#REF!/100)</f>
        <v>#REF!</v>
      </c>
      <c r="AZ1162" s="4" t="e">
        <f>IF(#REF!="", "0",#REF! *#REF!/100)</f>
        <v>#REF!</v>
      </c>
      <c r="BA1162" s="4" t="e">
        <f>IF(#REF!="", "0",#REF! *#REF!/100)</f>
        <v>#REF!</v>
      </c>
      <c r="BB1162" s="4" t="e">
        <f>IF(#REF!="", "0",#REF! *#REF!/100)</f>
        <v>#REF!</v>
      </c>
    </row>
    <row r="1163" spans="16:54" x14ac:dyDescent="0.35">
      <c r="P1163" s="14">
        <f>'B. WasteTracking'!G1189</f>
        <v>0</v>
      </c>
      <c r="Q1163" s="67">
        <f>IF(ISNUMBER('B. WasteTracking'!I1189), IF('B. WasteTracking'!$I$38=Calculations!$O$6,'B. WasteTracking'!I1189,'B. WasteTracking'!I1189*'B. WasteTracking'!$H1189/100),0)</f>
        <v>0</v>
      </c>
      <c r="R1163" s="67">
        <f>IF(ISNUMBER('B. WasteTracking'!J1189), IF('B. WasteTracking'!$J$38=Calculations!$O$6,'B. WasteTracking'!J1189,'B. WasteTracking'!J1189*'B. WasteTracking'!$H1189/100),0)</f>
        <v>0</v>
      </c>
      <c r="S1163" s="67">
        <f>IF(ISNUMBER('B. WasteTracking'!K1189), 'B. WasteTracking'!K1189*'B. WasteTracking'!$H1189/100,0)</f>
        <v>0</v>
      </c>
      <c r="T1163" s="67">
        <f>IF(ISNUMBER('B. WasteTracking'!H1189), 'B. WasteTracking'!H1189,0)</f>
        <v>0</v>
      </c>
      <c r="W1163" s="9"/>
      <c r="X1163" s="9"/>
      <c r="AX1163" s="4">
        <v>1151</v>
      </c>
      <c r="AY1163" s="4" t="e">
        <f>IF(#REF!="", "0",#REF! *#REF!/100)</f>
        <v>#REF!</v>
      </c>
      <c r="AZ1163" s="4" t="e">
        <f>IF(#REF!="", "0",#REF! *#REF!/100)</f>
        <v>#REF!</v>
      </c>
      <c r="BA1163" s="4" t="e">
        <f>IF(#REF!="", "0",#REF! *#REF!/100)</f>
        <v>#REF!</v>
      </c>
      <c r="BB1163" s="4" t="e">
        <f>IF(#REF!="", "0",#REF! *#REF!/100)</f>
        <v>#REF!</v>
      </c>
    </row>
    <row r="1164" spans="16:54" x14ac:dyDescent="0.35">
      <c r="P1164" s="14">
        <f>'B. WasteTracking'!G1190</f>
        <v>0</v>
      </c>
      <c r="Q1164" s="67">
        <f>IF(ISNUMBER('B. WasteTracking'!I1190), IF('B. WasteTracking'!$I$38=Calculations!$O$6,'B. WasteTracking'!I1190,'B. WasteTracking'!I1190*'B. WasteTracking'!$H1190/100),0)</f>
        <v>0</v>
      </c>
      <c r="R1164" s="67">
        <f>IF(ISNUMBER('B. WasteTracking'!J1190), IF('B. WasteTracking'!$J$38=Calculations!$O$6,'B. WasteTracking'!J1190,'B. WasteTracking'!J1190*'B. WasteTracking'!$H1190/100),0)</f>
        <v>0</v>
      </c>
      <c r="S1164" s="67">
        <f>IF(ISNUMBER('B. WasteTracking'!K1190), 'B. WasteTracking'!K1190*'B. WasteTracking'!$H1190/100,0)</f>
        <v>0</v>
      </c>
      <c r="T1164" s="67">
        <f>IF(ISNUMBER('B. WasteTracking'!H1190), 'B. WasteTracking'!H1190,0)</f>
        <v>0</v>
      </c>
      <c r="W1164" s="9"/>
      <c r="X1164" s="9"/>
      <c r="AX1164" s="4">
        <v>1152</v>
      </c>
      <c r="AY1164" s="4" t="e">
        <f>IF(#REF!="", "0",#REF! *#REF!/100)</f>
        <v>#REF!</v>
      </c>
      <c r="AZ1164" s="4" t="e">
        <f>IF(#REF!="", "0",#REF! *#REF!/100)</f>
        <v>#REF!</v>
      </c>
      <c r="BA1164" s="4" t="e">
        <f>IF(#REF!="", "0",#REF! *#REF!/100)</f>
        <v>#REF!</v>
      </c>
      <c r="BB1164" s="4" t="e">
        <f>IF(#REF!="", "0",#REF! *#REF!/100)</f>
        <v>#REF!</v>
      </c>
    </row>
    <row r="1165" spans="16:54" x14ac:dyDescent="0.35">
      <c r="P1165" s="14">
        <f>'B. WasteTracking'!G1191</f>
        <v>0</v>
      </c>
      <c r="Q1165" s="67">
        <f>IF(ISNUMBER('B. WasteTracking'!I1191), IF('B. WasteTracking'!$I$38=Calculations!$O$6,'B. WasteTracking'!I1191,'B. WasteTracking'!I1191*'B. WasteTracking'!$H1191/100),0)</f>
        <v>0</v>
      </c>
      <c r="R1165" s="67">
        <f>IF(ISNUMBER('B. WasteTracking'!J1191), IF('B. WasteTracking'!$J$38=Calculations!$O$6,'B. WasteTracking'!J1191,'B. WasteTracking'!J1191*'B. WasteTracking'!$H1191/100),0)</f>
        <v>0</v>
      </c>
      <c r="S1165" s="67">
        <f>IF(ISNUMBER('B. WasteTracking'!K1191), 'B. WasteTracking'!K1191*'B. WasteTracking'!$H1191/100,0)</f>
        <v>0</v>
      </c>
      <c r="T1165" s="67">
        <f>IF(ISNUMBER('B. WasteTracking'!H1191), 'B. WasteTracking'!H1191,0)</f>
        <v>0</v>
      </c>
      <c r="W1165" s="9"/>
      <c r="X1165" s="9"/>
      <c r="AX1165" s="4">
        <v>1153</v>
      </c>
      <c r="AY1165" s="4" t="e">
        <f>IF(#REF!="", "0",#REF! *#REF!/100)</f>
        <v>#REF!</v>
      </c>
      <c r="AZ1165" s="4" t="e">
        <f>IF(#REF!="", "0",#REF! *#REF!/100)</f>
        <v>#REF!</v>
      </c>
      <c r="BA1165" s="4" t="e">
        <f>IF(#REF!="", "0",#REF! *#REF!/100)</f>
        <v>#REF!</v>
      </c>
      <c r="BB1165" s="4" t="e">
        <f>IF(#REF!="", "0",#REF! *#REF!/100)</f>
        <v>#REF!</v>
      </c>
    </row>
    <row r="1166" spans="16:54" x14ac:dyDescent="0.35">
      <c r="P1166" s="14">
        <f>'B. WasteTracking'!G1192</f>
        <v>0</v>
      </c>
      <c r="Q1166" s="67">
        <f>IF(ISNUMBER('B. WasteTracking'!I1192), IF('B. WasteTracking'!$I$38=Calculations!$O$6,'B. WasteTracking'!I1192,'B. WasteTracking'!I1192*'B. WasteTracking'!$H1192/100),0)</f>
        <v>0</v>
      </c>
      <c r="R1166" s="67">
        <f>IF(ISNUMBER('B. WasteTracking'!J1192), IF('B. WasteTracking'!$J$38=Calculations!$O$6,'B. WasteTracking'!J1192,'B. WasteTracking'!J1192*'B. WasteTracking'!$H1192/100),0)</f>
        <v>0</v>
      </c>
      <c r="S1166" s="67">
        <f>IF(ISNUMBER('B. WasteTracking'!K1192), 'B. WasteTracking'!K1192*'B. WasteTracking'!$H1192/100,0)</f>
        <v>0</v>
      </c>
      <c r="T1166" s="67">
        <f>IF(ISNUMBER('B. WasteTracking'!H1192), 'B. WasteTracking'!H1192,0)</f>
        <v>0</v>
      </c>
      <c r="W1166" s="9"/>
      <c r="X1166" s="9"/>
      <c r="AX1166" s="4">
        <v>1154</v>
      </c>
      <c r="AY1166" s="4" t="e">
        <f>IF(#REF!="", "0",#REF! *#REF!/100)</f>
        <v>#REF!</v>
      </c>
      <c r="AZ1166" s="4" t="e">
        <f>IF(#REF!="", "0",#REF! *#REF!/100)</f>
        <v>#REF!</v>
      </c>
      <c r="BA1166" s="4" t="e">
        <f>IF(#REF!="", "0",#REF! *#REF!/100)</f>
        <v>#REF!</v>
      </c>
      <c r="BB1166" s="4" t="e">
        <f>IF(#REF!="", "0",#REF! *#REF!/100)</f>
        <v>#REF!</v>
      </c>
    </row>
    <row r="1167" spans="16:54" x14ac:dyDescent="0.35">
      <c r="P1167" s="14">
        <f>'B. WasteTracking'!G1193</f>
        <v>0</v>
      </c>
      <c r="Q1167" s="67">
        <f>IF(ISNUMBER('B. WasteTracking'!I1193), IF('B. WasteTracking'!$I$38=Calculations!$O$6,'B. WasteTracking'!I1193,'B. WasteTracking'!I1193*'B. WasteTracking'!$H1193/100),0)</f>
        <v>0</v>
      </c>
      <c r="R1167" s="67">
        <f>IF(ISNUMBER('B. WasteTracking'!J1193), IF('B. WasteTracking'!$J$38=Calculations!$O$6,'B. WasteTracking'!J1193,'B. WasteTracking'!J1193*'B. WasteTracking'!$H1193/100),0)</f>
        <v>0</v>
      </c>
      <c r="S1167" s="67">
        <f>IF(ISNUMBER('B. WasteTracking'!K1193), 'B. WasteTracking'!K1193*'B. WasteTracking'!$H1193/100,0)</f>
        <v>0</v>
      </c>
      <c r="T1167" s="67">
        <f>IF(ISNUMBER('B. WasteTracking'!H1193), 'B. WasteTracking'!H1193,0)</f>
        <v>0</v>
      </c>
      <c r="W1167" s="9"/>
      <c r="X1167" s="9"/>
      <c r="AX1167" s="4">
        <v>1155</v>
      </c>
      <c r="AY1167" s="4" t="e">
        <f>IF(#REF!="", "0",#REF! *#REF!/100)</f>
        <v>#REF!</v>
      </c>
      <c r="AZ1167" s="4" t="e">
        <f>IF(#REF!="", "0",#REF! *#REF!/100)</f>
        <v>#REF!</v>
      </c>
      <c r="BA1167" s="4" t="e">
        <f>IF(#REF!="", "0",#REF! *#REF!/100)</f>
        <v>#REF!</v>
      </c>
      <c r="BB1167" s="4" t="e">
        <f>IF(#REF!="", "0",#REF! *#REF!/100)</f>
        <v>#REF!</v>
      </c>
    </row>
    <row r="1168" spans="16:54" x14ac:dyDescent="0.35">
      <c r="P1168" s="14">
        <f>'B. WasteTracking'!G1194</f>
        <v>0</v>
      </c>
      <c r="Q1168" s="67">
        <f>IF(ISNUMBER('B. WasteTracking'!I1194), IF('B. WasteTracking'!$I$38=Calculations!$O$6,'B. WasteTracking'!I1194,'B. WasteTracking'!I1194*'B. WasteTracking'!$H1194/100),0)</f>
        <v>0</v>
      </c>
      <c r="R1168" s="67">
        <f>IF(ISNUMBER('B. WasteTracking'!J1194), IF('B. WasteTracking'!$J$38=Calculations!$O$6,'B. WasteTracking'!J1194,'B. WasteTracking'!J1194*'B. WasteTracking'!$H1194/100),0)</f>
        <v>0</v>
      </c>
      <c r="S1168" s="67">
        <f>IF(ISNUMBER('B. WasteTracking'!K1194), 'B. WasteTracking'!K1194*'B. WasteTracking'!$H1194/100,0)</f>
        <v>0</v>
      </c>
      <c r="T1168" s="67">
        <f>IF(ISNUMBER('B. WasteTracking'!H1194), 'B. WasteTracking'!H1194,0)</f>
        <v>0</v>
      </c>
      <c r="W1168" s="9"/>
      <c r="X1168" s="9"/>
      <c r="AX1168" s="4">
        <v>1156</v>
      </c>
      <c r="AY1168" s="4" t="e">
        <f>IF(#REF!="", "0",#REF! *#REF!/100)</f>
        <v>#REF!</v>
      </c>
      <c r="AZ1168" s="4" t="e">
        <f>IF(#REF!="", "0",#REF! *#REF!/100)</f>
        <v>#REF!</v>
      </c>
      <c r="BA1168" s="4" t="e">
        <f>IF(#REF!="", "0",#REF! *#REF!/100)</f>
        <v>#REF!</v>
      </c>
      <c r="BB1168" s="4" t="e">
        <f>IF(#REF!="", "0",#REF! *#REF!/100)</f>
        <v>#REF!</v>
      </c>
    </row>
    <row r="1169" spans="16:54" x14ac:dyDescent="0.35">
      <c r="P1169" s="14">
        <f>'B. WasteTracking'!G1195</f>
        <v>0</v>
      </c>
      <c r="Q1169" s="67">
        <f>IF(ISNUMBER('B. WasteTracking'!I1195), IF('B. WasteTracking'!$I$38=Calculations!$O$6,'B. WasteTracking'!I1195,'B. WasteTracking'!I1195*'B. WasteTracking'!$H1195/100),0)</f>
        <v>0</v>
      </c>
      <c r="R1169" s="67">
        <f>IF(ISNUMBER('B. WasteTracking'!J1195), IF('B. WasteTracking'!$J$38=Calculations!$O$6,'B. WasteTracking'!J1195,'B. WasteTracking'!J1195*'B. WasteTracking'!$H1195/100),0)</f>
        <v>0</v>
      </c>
      <c r="S1169" s="67">
        <f>IF(ISNUMBER('B. WasteTracking'!K1195), 'B. WasteTracking'!K1195*'B. WasteTracking'!$H1195/100,0)</f>
        <v>0</v>
      </c>
      <c r="T1169" s="67">
        <f>IF(ISNUMBER('B. WasteTracking'!H1195), 'B. WasteTracking'!H1195,0)</f>
        <v>0</v>
      </c>
      <c r="W1169" s="9"/>
      <c r="X1169" s="9"/>
      <c r="AX1169" s="4">
        <v>1157</v>
      </c>
      <c r="AY1169" s="4" t="e">
        <f>IF(#REF!="", "0",#REF! *#REF!/100)</f>
        <v>#REF!</v>
      </c>
      <c r="AZ1169" s="4" t="e">
        <f>IF(#REF!="", "0",#REF! *#REF!/100)</f>
        <v>#REF!</v>
      </c>
      <c r="BA1169" s="4" t="e">
        <f>IF(#REF!="", "0",#REF! *#REF!/100)</f>
        <v>#REF!</v>
      </c>
      <c r="BB1169" s="4" t="e">
        <f>IF(#REF!="", "0",#REF! *#REF!/100)</f>
        <v>#REF!</v>
      </c>
    </row>
    <row r="1170" spans="16:54" x14ac:dyDescent="0.35">
      <c r="P1170" s="14">
        <f>'B. WasteTracking'!G1196</f>
        <v>0</v>
      </c>
      <c r="Q1170" s="67">
        <f>IF(ISNUMBER('B. WasteTracking'!I1196), IF('B. WasteTracking'!$I$38=Calculations!$O$6,'B. WasteTracking'!I1196,'B. WasteTracking'!I1196*'B. WasteTracking'!$H1196/100),0)</f>
        <v>0</v>
      </c>
      <c r="R1170" s="67">
        <f>IF(ISNUMBER('B. WasteTracking'!J1196), IF('B. WasteTracking'!$J$38=Calculations!$O$6,'B. WasteTracking'!J1196,'B. WasteTracking'!J1196*'B. WasteTracking'!$H1196/100),0)</f>
        <v>0</v>
      </c>
      <c r="S1170" s="67">
        <f>IF(ISNUMBER('B. WasteTracking'!K1196), 'B. WasteTracking'!K1196*'B. WasteTracking'!$H1196/100,0)</f>
        <v>0</v>
      </c>
      <c r="T1170" s="67">
        <f>IF(ISNUMBER('B. WasteTracking'!H1196), 'B. WasteTracking'!H1196,0)</f>
        <v>0</v>
      </c>
      <c r="W1170" s="9"/>
      <c r="X1170" s="9"/>
      <c r="AX1170" s="4">
        <v>1158</v>
      </c>
      <c r="AY1170" s="4" t="e">
        <f>IF(#REF!="", "0",#REF! *#REF!/100)</f>
        <v>#REF!</v>
      </c>
      <c r="AZ1170" s="4" t="e">
        <f>IF(#REF!="", "0",#REF! *#REF!/100)</f>
        <v>#REF!</v>
      </c>
      <c r="BA1170" s="4" t="e">
        <f>IF(#REF!="", "0",#REF! *#REF!/100)</f>
        <v>#REF!</v>
      </c>
      <c r="BB1170" s="4" t="e">
        <f>IF(#REF!="", "0",#REF! *#REF!/100)</f>
        <v>#REF!</v>
      </c>
    </row>
    <row r="1171" spans="16:54" x14ac:dyDescent="0.35">
      <c r="P1171" s="14">
        <f>'B. WasteTracking'!G1197</f>
        <v>0</v>
      </c>
      <c r="Q1171" s="67">
        <f>IF(ISNUMBER('B. WasteTracking'!I1197), IF('B. WasteTracking'!$I$38=Calculations!$O$6,'B. WasteTracking'!I1197,'B. WasteTracking'!I1197*'B. WasteTracking'!$H1197/100),0)</f>
        <v>0</v>
      </c>
      <c r="R1171" s="67">
        <f>IF(ISNUMBER('B. WasteTracking'!J1197), IF('B. WasteTracking'!$J$38=Calculations!$O$6,'B. WasteTracking'!J1197,'B. WasteTracking'!J1197*'B. WasteTracking'!$H1197/100),0)</f>
        <v>0</v>
      </c>
      <c r="S1171" s="67">
        <f>IF(ISNUMBER('B. WasteTracking'!K1197), 'B. WasteTracking'!K1197*'B. WasteTracking'!$H1197/100,0)</f>
        <v>0</v>
      </c>
      <c r="T1171" s="67">
        <f>IF(ISNUMBER('B. WasteTracking'!H1197), 'B. WasteTracking'!H1197,0)</f>
        <v>0</v>
      </c>
      <c r="W1171" s="9"/>
      <c r="X1171" s="9"/>
      <c r="AX1171" s="4">
        <v>1159</v>
      </c>
      <c r="AY1171" s="4" t="e">
        <f>IF(#REF!="", "0",#REF! *#REF!/100)</f>
        <v>#REF!</v>
      </c>
      <c r="AZ1171" s="4" t="e">
        <f>IF(#REF!="", "0",#REF! *#REF!/100)</f>
        <v>#REF!</v>
      </c>
      <c r="BA1171" s="4" t="e">
        <f>IF(#REF!="", "0",#REF! *#REF!/100)</f>
        <v>#REF!</v>
      </c>
      <c r="BB1171" s="4" t="e">
        <f>IF(#REF!="", "0",#REF! *#REF!/100)</f>
        <v>#REF!</v>
      </c>
    </row>
    <row r="1172" spans="16:54" x14ac:dyDescent="0.35">
      <c r="P1172" s="14">
        <f>'B. WasteTracking'!G1198</f>
        <v>0</v>
      </c>
      <c r="Q1172" s="67">
        <f>IF(ISNUMBER('B. WasteTracking'!I1198), IF('B. WasteTracking'!$I$38=Calculations!$O$6,'B. WasteTracking'!I1198,'B. WasteTracking'!I1198*'B. WasteTracking'!$H1198/100),0)</f>
        <v>0</v>
      </c>
      <c r="R1172" s="67">
        <f>IF(ISNUMBER('B. WasteTracking'!J1198), IF('B. WasteTracking'!$J$38=Calculations!$O$6,'B. WasteTracking'!J1198,'B. WasteTracking'!J1198*'B. WasteTracking'!$H1198/100),0)</f>
        <v>0</v>
      </c>
      <c r="S1172" s="67">
        <f>IF(ISNUMBER('B. WasteTracking'!K1198), 'B. WasteTracking'!K1198*'B. WasteTracking'!$H1198/100,0)</f>
        <v>0</v>
      </c>
      <c r="T1172" s="67">
        <f>IF(ISNUMBER('B. WasteTracking'!H1198), 'B. WasteTracking'!H1198,0)</f>
        <v>0</v>
      </c>
      <c r="W1172" s="9"/>
      <c r="X1172" s="9"/>
      <c r="AX1172" s="4">
        <v>1160</v>
      </c>
      <c r="AY1172" s="4" t="e">
        <f>IF(#REF!="", "0",#REF! *#REF!/100)</f>
        <v>#REF!</v>
      </c>
      <c r="AZ1172" s="4" t="e">
        <f>IF(#REF!="", "0",#REF! *#REF!/100)</f>
        <v>#REF!</v>
      </c>
      <c r="BA1172" s="4" t="e">
        <f>IF(#REF!="", "0",#REF! *#REF!/100)</f>
        <v>#REF!</v>
      </c>
      <c r="BB1172" s="4" t="e">
        <f>IF(#REF!="", "0",#REF! *#REF!/100)</f>
        <v>#REF!</v>
      </c>
    </row>
    <row r="1173" spans="16:54" x14ac:dyDescent="0.35">
      <c r="P1173" s="14">
        <f>'B. WasteTracking'!G1199</f>
        <v>0</v>
      </c>
      <c r="Q1173" s="67">
        <f>IF(ISNUMBER('B. WasteTracking'!I1199), IF('B. WasteTracking'!$I$38=Calculations!$O$6,'B. WasteTracking'!I1199,'B. WasteTracking'!I1199*'B. WasteTracking'!$H1199/100),0)</f>
        <v>0</v>
      </c>
      <c r="R1173" s="67">
        <f>IF(ISNUMBER('B. WasteTracking'!J1199), IF('B. WasteTracking'!$J$38=Calculations!$O$6,'B. WasteTracking'!J1199,'B. WasteTracking'!J1199*'B. WasteTracking'!$H1199/100),0)</f>
        <v>0</v>
      </c>
      <c r="S1173" s="67">
        <f>IF(ISNUMBER('B. WasteTracking'!K1199), 'B. WasteTracking'!K1199*'B. WasteTracking'!$H1199/100,0)</f>
        <v>0</v>
      </c>
      <c r="T1173" s="67">
        <f>IF(ISNUMBER('B. WasteTracking'!H1199), 'B. WasteTracking'!H1199,0)</f>
        <v>0</v>
      </c>
      <c r="W1173" s="9"/>
      <c r="X1173" s="9"/>
      <c r="AX1173" s="4">
        <v>1161</v>
      </c>
      <c r="AY1173" s="4" t="e">
        <f>IF(#REF!="", "0",#REF! *#REF!/100)</f>
        <v>#REF!</v>
      </c>
      <c r="AZ1173" s="4" t="e">
        <f>IF(#REF!="", "0",#REF! *#REF!/100)</f>
        <v>#REF!</v>
      </c>
      <c r="BA1173" s="4" t="e">
        <f>IF(#REF!="", "0",#REF! *#REF!/100)</f>
        <v>#REF!</v>
      </c>
      <c r="BB1173" s="4" t="e">
        <f>IF(#REF!="", "0",#REF! *#REF!/100)</f>
        <v>#REF!</v>
      </c>
    </row>
    <row r="1174" spans="16:54" x14ac:dyDescent="0.35">
      <c r="P1174" s="14">
        <f>'B. WasteTracking'!G1200</f>
        <v>0</v>
      </c>
      <c r="Q1174" s="67">
        <f>IF(ISNUMBER('B. WasteTracking'!I1200), IF('B. WasteTracking'!$I$38=Calculations!$O$6,'B. WasteTracking'!I1200,'B. WasteTracking'!I1200*'B. WasteTracking'!$H1200/100),0)</f>
        <v>0</v>
      </c>
      <c r="R1174" s="67">
        <f>IF(ISNUMBER('B. WasteTracking'!J1200), IF('B. WasteTracking'!$J$38=Calculations!$O$6,'B. WasteTracking'!J1200,'B. WasteTracking'!J1200*'B. WasteTracking'!$H1200/100),0)</f>
        <v>0</v>
      </c>
      <c r="S1174" s="67">
        <f>IF(ISNUMBER('B. WasteTracking'!K1200), 'B. WasteTracking'!K1200*'B. WasteTracking'!$H1200/100,0)</f>
        <v>0</v>
      </c>
      <c r="T1174" s="67">
        <f>IF(ISNUMBER('B. WasteTracking'!H1200), 'B. WasteTracking'!H1200,0)</f>
        <v>0</v>
      </c>
      <c r="W1174" s="9"/>
      <c r="X1174" s="9"/>
      <c r="AX1174" s="4">
        <v>1162</v>
      </c>
      <c r="AY1174" s="4" t="e">
        <f>IF(#REF!="", "0",#REF! *#REF!/100)</f>
        <v>#REF!</v>
      </c>
      <c r="AZ1174" s="4" t="e">
        <f>IF(#REF!="", "0",#REF! *#REF!/100)</f>
        <v>#REF!</v>
      </c>
      <c r="BA1174" s="4" t="e">
        <f>IF(#REF!="", "0",#REF! *#REF!/100)</f>
        <v>#REF!</v>
      </c>
      <c r="BB1174" s="4" t="e">
        <f>IF(#REF!="", "0",#REF! *#REF!/100)</f>
        <v>#REF!</v>
      </c>
    </row>
    <row r="1175" spans="16:54" x14ac:dyDescent="0.35">
      <c r="P1175" s="14">
        <f>'B. WasteTracking'!G1201</f>
        <v>0</v>
      </c>
      <c r="Q1175" s="67">
        <f>IF(ISNUMBER('B. WasteTracking'!I1201), IF('B. WasteTracking'!$I$38=Calculations!$O$6,'B. WasteTracking'!I1201,'B. WasteTracking'!I1201*'B. WasteTracking'!$H1201/100),0)</f>
        <v>0</v>
      </c>
      <c r="R1175" s="67">
        <f>IF(ISNUMBER('B. WasteTracking'!J1201), IF('B. WasteTracking'!$J$38=Calculations!$O$6,'B. WasteTracking'!J1201,'B. WasteTracking'!J1201*'B. WasteTracking'!$H1201/100),0)</f>
        <v>0</v>
      </c>
      <c r="S1175" s="67">
        <f>IF(ISNUMBER('B. WasteTracking'!K1201), 'B. WasteTracking'!K1201*'B. WasteTracking'!$H1201/100,0)</f>
        <v>0</v>
      </c>
      <c r="T1175" s="67">
        <f>IF(ISNUMBER('B. WasteTracking'!H1201), 'B. WasteTracking'!H1201,0)</f>
        <v>0</v>
      </c>
      <c r="W1175" s="9"/>
      <c r="X1175" s="9"/>
      <c r="AX1175" s="4">
        <v>1163</v>
      </c>
      <c r="AY1175" s="4" t="e">
        <f>IF(#REF!="", "0",#REF! *#REF!/100)</f>
        <v>#REF!</v>
      </c>
      <c r="AZ1175" s="4" t="e">
        <f>IF(#REF!="", "0",#REF! *#REF!/100)</f>
        <v>#REF!</v>
      </c>
      <c r="BA1175" s="4" t="e">
        <f>IF(#REF!="", "0",#REF! *#REF!/100)</f>
        <v>#REF!</v>
      </c>
      <c r="BB1175" s="4" t="e">
        <f>IF(#REF!="", "0",#REF! *#REF!/100)</f>
        <v>#REF!</v>
      </c>
    </row>
    <row r="1176" spans="16:54" x14ac:dyDescent="0.35">
      <c r="P1176" s="14">
        <f>'B. WasteTracking'!G1202</f>
        <v>0</v>
      </c>
      <c r="Q1176" s="67">
        <f>IF(ISNUMBER('B. WasteTracking'!I1202), IF('B. WasteTracking'!$I$38=Calculations!$O$6,'B. WasteTracking'!I1202,'B. WasteTracking'!I1202*'B. WasteTracking'!$H1202/100),0)</f>
        <v>0</v>
      </c>
      <c r="R1176" s="67">
        <f>IF(ISNUMBER('B. WasteTracking'!J1202), IF('B. WasteTracking'!$J$38=Calculations!$O$6,'B. WasteTracking'!J1202,'B. WasteTracking'!J1202*'B. WasteTracking'!$H1202/100),0)</f>
        <v>0</v>
      </c>
      <c r="S1176" s="67">
        <f>IF(ISNUMBER('B. WasteTracking'!K1202), 'B. WasteTracking'!K1202*'B. WasteTracking'!$H1202/100,0)</f>
        <v>0</v>
      </c>
      <c r="T1176" s="67">
        <f>IF(ISNUMBER('B. WasteTracking'!H1202), 'B. WasteTracking'!H1202,0)</f>
        <v>0</v>
      </c>
      <c r="W1176" s="9"/>
      <c r="X1176" s="9"/>
      <c r="AX1176" s="4">
        <v>1164</v>
      </c>
      <c r="AY1176" s="4" t="e">
        <f>IF(#REF!="", "0",#REF! *#REF!/100)</f>
        <v>#REF!</v>
      </c>
      <c r="AZ1176" s="4" t="e">
        <f>IF(#REF!="", "0",#REF! *#REF!/100)</f>
        <v>#REF!</v>
      </c>
      <c r="BA1176" s="4" t="e">
        <f>IF(#REF!="", "0",#REF! *#REF!/100)</f>
        <v>#REF!</v>
      </c>
      <c r="BB1176" s="4" t="e">
        <f>IF(#REF!="", "0",#REF! *#REF!/100)</f>
        <v>#REF!</v>
      </c>
    </row>
    <row r="1177" spans="16:54" x14ac:dyDescent="0.35">
      <c r="P1177" s="14">
        <f>'B. WasteTracking'!G1203</f>
        <v>0</v>
      </c>
      <c r="Q1177" s="67">
        <f>IF(ISNUMBER('B. WasteTracking'!I1203), IF('B. WasteTracking'!$I$38=Calculations!$O$6,'B. WasteTracking'!I1203,'B. WasteTracking'!I1203*'B. WasteTracking'!$H1203/100),0)</f>
        <v>0</v>
      </c>
      <c r="R1177" s="67">
        <f>IF(ISNUMBER('B. WasteTracking'!J1203), IF('B. WasteTracking'!$J$38=Calculations!$O$6,'B. WasteTracking'!J1203,'B. WasteTracking'!J1203*'B. WasteTracking'!$H1203/100),0)</f>
        <v>0</v>
      </c>
      <c r="S1177" s="67">
        <f>IF(ISNUMBER('B. WasteTracking'!K1203), 'B. WasteTracking'!K1203*'B. WasteTracking'!$H1203/100,0)</f>
        <v>0</v>
      </c>
      <c r="T1177" s="67">
        <f>IF(ISNUMBER('B. WasteTracking'!H1203), 'B. WasteTracking'!H1203,0)</f>
        <v>0</v>
      </c>
      <c r="W1177" s="9"/>
      <c r="X1177" s="9"/>
      <c r="AX1177" s="4">
        <v>1165</v>
      </c>
      <c r="AY1177" s="4" t="e">
        <f>IF(#REF!="", "0",#REF! *#REF!/100)</f>
        <v>#REF!</v>
      </c>
      <c r="AZ1177" s="4" t="e">
        <f>IF(#REF!="", "0",#REF! *#REF!/100)</f>
        <v>#REF!</v>
      </c>
      <c r="BA1177" s="4" t="e">
        <f>IF(#REF!="", "0",#REF! *#REF!/100)</f>
        <v>#REF!</v>
      </c>
      <c r="BB1177" s="4" t="e">
        <f>IF(#REF!="", "0",#REF! *#REF!/100)</f>
        <v>#REF!</v>
      </c>
    </row>
    <row r="1178" spans="16:54" x14ac:dyDescent="0.35">
      <c r="P1178" s="14">
        <f>'B. WasteTracking'!G1204</f>
        <v>0</v>
      </c>
      <c r="Q1178" s="67">
        <f>IF(ISNUMBER('B. WasteTracking'!I1204), IF('B. WasteTracking'!$I$38=Calculations!$O$6,'B. WasteTracking'!I1204,'B. WasteTracking'!I1204*'B. WasteTracking'!$H1204/100),0)</f>
        <v>0</v>
      </c>
      <c r="R1178" s="67">
        <f>IF(ISNUMBER('B. WasteTracking'!J1204), IF('B. WasteTracking'!$J$38=Calculations!$O$6,'B. WasteTracking'!J1204,'B. WasteTracking'!J1204*'B. WasteTracking'!$H1204/100),0)</f>
        <v>0</v>
      </c>
      <c r="S1178" s="67">
        <f>IF(ISNUMBER('B. WasteTracking'!K1204), 'B. WasteTracking'!K1204*'B. WasteTracking'!$H1204/100,0)</f>
        <v>0</v>
      </c>
      <c r="T1178" s="67">
        <f>IF(ISNUMBER('B. WasteTracking'!H1204), 'B. WasteTracking'!H1204,0)</f>
        <v>0</v>
      </c>
      <c r="W1178" s="9"/>
      <c r="X1178" s="9"/>
      <c r="AX1178" s="4">
        <v>1166</v>
      </c>
      <c r="AY1178" s="4" t="e">
        <f>IF(#REF!="", "0",#REF! *#REF!/100)</f>
        <v>#REF!</v>
      </c>
      <c r="AZ1178" s="4" t="e">
        <f>IF(#REF!="", "0",#REF! *#REF!/100)</f>
        <v>#REF!</v>
      </c>
      <c r="BA1178" s="4" t="e">
        <f>IF(#REF!="", "0",#REF! *#REF!/100)</f>
        <v>#REF!</v>
      </c>
      <c r="BB1178" s="4" t="e">
        <f>IF(#REF!="", "0",#REF! *#REF!/100)</f>
        <v>#REF!</v>
      </c>
    </row>
    <row r="1179" spans="16:54" x14ac:dyDescent="0.35">
      <c r="P1179" s="14">
        <f>'B. WasteTracking'!G1205</f>
        <v>0</v>
      </c>
      <c r="Q1179" s="67">
        <f>IF(ISNUMBER('B. WasteTracking'!I1205), IF('B. WasteTracking'!$I$38=Calculations!$O$6,'B. WasteTracking'!I1205,'B. WasteTracking'!I1205*'B. WasteTracking'!$H1205/100),0)</f>
        <v>0</v>
      </c>
      <c r="R1179" s="67">
        <f>IF(ISNUMBER('B. WasteTracking'!J1205), IF('B. WasteTracking'!$J$38=Calculations!$O$6,'B. WasteTracking'!J1205,'B. WasteTracking'!J1205*'B. WasteTracking'!$H1205/100),0)</f>
        <v>0</v>
      </c>
      <c r="S1179" s="67">
        <f>IF(ISNUMBER('B. WasteTracking'!K1205), 'B. WasteTracking'!K1205*'B. WasteTracking'!$H1205/100,0)</f>
        <v>0</v>
      </c>
      <c r="T1179" s="67">
        <f>IF(ISNUMBER('B. WasteTracking'!H1205), 'B. WasteTracking'!H1205,0)</f>
        <v>0</v>
      </c>
      <c r="W1179" s="9"/>
      <c r="X1179" s="9"/>
      <c r="AX1179" s="4">
        <v>1167</v>
      </c>
      <c r="AY1179" s="4" t="e">
        <f>IF(#REF!="", "0",#REF! *#REF!/100)</f>
        <v>#REF!</v>
      </c>
      <c r="AZ1179" s="4" t="e">
        <f>IF(#REF!="", "0",#REF! *#REF!/100)</f>
        <v>#REF!</v>
      </c>
      <c r="BA1179" s="4" t="e">
        <f>IF(#REF!="", "0",#REF! *#REF!/100)</f>
        <v>#REF!</v>
      </c>
      <c r="BB1179" s="4" t="e">
        <f>IF(#REF!="", "0",#REF! *#REF!/100)</f>
        <v>#REF!</v>
      </c>
    </row>
    <row r="1180" spans="16:54" x14ac:dyDescent="0.35">
      <c r="P1180" s="14">
        <f>'B. WasteTracking'!G1206</f>
        <v>0</v>
      </c>
      <c r="Q1180" s="67">
        <f>IF(ISNUMBER('B. WasteTracking'!I1206), IF('B. WasteTracking'!$I$38=Calculations!$O$6,'B. WasteTracking'!I1206,'B. WasteTracking'!I1206*'B. WasteTracking'!$H1206/100),0)</f>
        <v>0</v>
      </c>
      <c r="R1180" s="67">
        <f>IF(ISNUMBER('B. WasteTracking'!J1206), IF('B. WasteTracking'!$J$38=Calculations!$O$6,'B. WasteTracking'!J1206,'B. WasteTracking'!J1206*'B. WasteTracking'!$H1206/100),0)</f>
        <v>0</v>
      </c>
      <c r="S1180" s="67">
        <f>IF(ISNUMBER('B. WasteTracking'!K1206), 'B. WasteTracking'!K1206*'B. WasteTracking'!$H1206/100,0)</f>
        <v>0</v>
      </c>
      <c r="T1180" s="67">
        <f>IF(ISNUMBER('B. WasteTracking'!H1206), 'B. WasteTracking'!H1206,0)</f>
        <v>0</v>
      </c>
      <c r="W1180" s="9"/>
      <c r="X1180" s="9"/>
      <c r="AX1180" s="4">
        <v>1168</v>
      </c>
      <c r="AY1180" s="4" t="e">
        <f>IF(#REF!="", "0",#REF! *#REF!/100)</f>
        <v>#REF!</v>
      </c>
      <c r="AZ1180" s="4" t="e">
        <f>IF(#REF!="", "0",#REF! *#REF!/100)</f>
        <v>#REF!</v>
      </c>
      <c r="BA1180" s="4" t="e">
        <f>IF(#REF!="", "0",#REF! *#REF!/100)</f>
        <v>#REF!</v>
      </c>
      <c r="BB1180" s="4" t="e">
        <f>IF(#REF!="", "0",#REF! *#REF!/100)</f>
        <v>#REF!</v>
      </c>
    </row>
    <row r="1181" spans="16:54" x14ac:dyDescent="0.35">
      <c r="P1181" s="14">
        <f>'B. WasteTracking'!G1207</f>
        <v>0</v>
      </c>
      <c r="Q1181" s="67">
        <f>IF(ISNUMBER('B. WasteTracking'!I1207), IF('B. WasteTracking'!$I$38=Calculations!$O$6,'B. WasteTracking'!I1207,'B. WasteTracking'!I1207*'B. WasteTracking'!$H1207/100),0)</f>
        <v>0</v>
      </c>
      <c r="R1181" s="67">
        <f>IF(ISNUMBER('B. WasteTracking'!J1207), IF('B. WasteTracking'!$J$38=Calculations!$O$6,'B. WasteTracking'!J1207,'B. WasteTracking'!J1207*'B. WasteTracking'!$H1207/100),0)</f>
        <v>0</v>
      </c>
      <c r="S1181" s="67">
        <f>IF(ISNUMBER('B. WasteTracking'!K1207), 'B. WasteTracking'!K1207*'B. WasteTracking'!$H1207/100,0)</f>
        <v>0</v>
      </c>
      <c r="T1181" s="67">
        <f>IF(ISNUMBER('B. WasteTracking'!H1207), 'B. WasteTracking'!H1207,0)</f>
        <v>0</v>
      </c>
      <c r="W1181" s="9"/>
      <c r="X1181" s="9"/>
      <c r="AX1181" s="4">
        <v>1169</v>
      </c>
      <c r="AY1181" s="4" t="e">
        <f>IF(#REF!="", "0",#REF! *#REF!/100)</f>
        <v>#REF!</v>
      </c>
      <c r="AZ1181" s="4" t="e">
        <f>IF(#REF!="", "0",#REF! *#REF!/100)</f>
        <v>#REF!</v>
      </c>
      <c r="BA1181" s="4" t="e">
        <f>IF(#REF!="", "0",#REF! *#REF!/100)</f>
        <v>#REF!</v>
      </c>
      <c r="BB1181" s="4" t="e">
        <f>IF(#REF!="", "0",#REF! *#REF!/100)</f>
        <v>#REF!</v>
      </c>
    </row>
    <row r="1182" spans="16:54" x14ac:dyDescent="0.35">
      <c r="P1182" s="14">
        <f>'B. WasteTracking'!G1208</f>
        <v>0</v>
      </c>
      <c r="Q1182" s="67">
        <f>IF(ISNUMBER('B. WasteTracking'!I1208), IF('B. WasteTracking'!$I$38=Calculations!$O$6,'B. WasteTracking'!I1208,'B. WasteTracking'!I1208*'B. WasteTracking'!$H1208/100),0)</f>
        <v>0</v>
      </c>
      <c r="R1182" s="67">
        <f>IF(ISNUMBER('B. WasteTracking'!J1208), IF('B. WasteTracking'!$J$38=Calculations!$O$6,'B. WasteTracking'!J1208,'B. WasteTracking'!J1208*'B. WasteTracking'!$H1208/100),0)</f>
        <v>0</v>
      </c>
      <c r="S1182" s="67">
        <f>IF(ISNUMBER('B. WasteTracking'!K1208), 'B. WasteTracking'!K1208*'B. WasteTracking'!$H1208/100,0)</f>
        <v>0</v>
      </c>
      <c r="T1182" s="67">
        <f>IF(ISNUMBER('B. WasteTracking'!H1208), 'B. WasteTracking'!H1208,0)</f>
        <v>0</v>
      </c>
      <c r="W1182" s="9"/>
      <c r="X1182" s="9"/>
      <c r="AX1182" s="4">
        <v>1170</v>
      </c>
      <c r="AY1182" s="4" t="e">
        <f>IF(#REF!="", "0",#REF! *#REF!/100)</f>
        <v>#REF!</v>
      </c>
      <c r="AZ1182" s="4" t="e">
        <f>IF(#REF!="", "0",#REF! *#REF!/100)</f>
        <v>#REF!</v>
      </c>
      <c r="BA1182" s="4" t="e">
        <f>IF(#REF!="", "0",#REF! *#REF!/100)</f>
        <v>#REF!</v>
      </c>
      <c r="BB1182" s="4" t="e">
        <f>IF(#REF!="", "0",#REF! *#REF!/100)</f>
        <v>#REF!</v>
      </c>
    </row>
    <row r="1183" spans="16:54" x14ac:dyDescent="0.35">
      <c r="P1183" s="14">
        <f>'B. WasteTracking'!G1209</f>
        <v>0</v>
      </c>
      <c r="Q1183" s="67">
        <f>IF(ISNUMBER('B. WasteTracking'!I1209), IF('B. WasteTracking'!$I$38=Calculations!$O$6,'B. WasteTracking'!I1209,'B. WasteTracking'!I1209*'B. WasteTracking'!$H1209/100),0)</f>
        <v>0</v>
      </c>
      <c r="R1183" s="67">
        <f>IF(ISNUMBER('B. WasteTracking'!J1209), IF('B. WasteTracking'!$J$38=Calculations!$O$6,'B. WasteTracking'!J1209,'B. WasteTracking'!J1209*'B. WasteTracking'!$H1209/100),0)</f>
        <v>0</v>
      </c>
      <c r="S1183" s="67">
        <f>IF(ISNUMBER('B. WasteTracking'!K1209), 'B. WasteTracking'!K1209*'B. WasteTracking'!$H1209/100,0)</f>
        <v>0</v>
      </c>
      <c r="T1183" s="67">
        <f>IF(ISNUMBER('B. WasteTracking'!H1209), 'B. WasteTracking'!H1209,0)</f>
        <v>0</v>
      </c>
      <c r="W1183" s="9"/>
      <c r="X1183" s="9"/>
      <c r="AX1183" s="4">
        <v>1171</v>
      </c>
      <c r="AY1183" s="4" t="e">
        <f>IF(#REF!="", "0",#REF! *#REF!/100)</f>
        <v>#REF!</v>
      </c>
      <c r="AZ1183" s="4" t="e">
        <f>IF(#REF!="", "0",#REF! *#REF!/100)</f>
        <v>#REF!</v>
      </c>
      <c r="BA1183" s="4" t="e">
        <f>IF(#REF!="", "0",#REF! *#REF!/100)</f>
        <v>#REF!</v>
      </c>
      <c r="BB1183" s="4" t="e">
        <f>IF(#REF!="", "0",#REF! *#REF!/100)</f>
        <v>#REF!</v>
      </c>
    </row>
    <row r="1184" spans="16:54" x14ac:dyDescent="0.35">
      <c r="P1184" s="14">
        <f>'B. WasteTracking'!G1210</f>
        <v>0</v>
      </c>
      <c r="Q1184" s="67">
        <f>IF(ISNUMBER('B. WasteTracking'!I1210), IF('B. WasteTracking'!$I$38=Calculations!$O$6,'B. WasteTracking'!I1210,'B. WasteTracking'!I1210*'B. WasteTracking'!$H1210/100),0)</f>
        <v>0</v>
      </c>
      <c r="R1184" s="67">
        <f>IF(ISNUMBER('B. WasteTracking'!J1210), IF('B. WasteTracking'!$J$38=Calculations!$O$6,'B. WasteTracking'!J1210,'B. WasteTracking'!J1210*'B. WasteTracking'!$H1210/100),0)</f>
        <v>0</v>
      </c>
      <c r="S1184" s="67">
        <f>IF(ISNUMBER('B. WasteTracking'!K1210), 'B. WasteTracking'!K1210*'B. WasteTracking'!$H1210/100,0)</f>
        <v>0</v>
      </c>
      <c r="T1184" s="67">
        <f>IF(ISNUMBER('B. WasteTracking'!H1210), 'B. WasteTracking'!H1210,0)</f>
        <v>0</v>
      </c>
      <c r="W1184" s="9"/>
      <c r="X1184" s="9"/>
      <c r="AX1184" s="4">
        <v>1172</v>
      </c>
      <c r="AY1184" s="4" t="e">
        <f>IF(#REF!="", "0",#REF! *#REF!/100)</f>
        <v>#REF!</v>
      </c>
      <c r="AZ1184" s="4" t="e">
        <f>IF(#REF!="", "0",#REF! *#REF!/100)</f>
        <v>#REF!</v>
      </c>
      <c r="BA1184" s="4" t="e">
        <f>IF(#REF!="", "0",#REF! *#REF!/100)</f>
        <v>#REF!</v>
      </c>
      <c r="BB1184" s="4" t="e">
        <f>IF(#REF!="", "0",#REF! *#REF!/100)</f>
        <v>#REF!</v>
      </c>
    </row>
    <row r="1185" spans="15:54" x14ac:dyDescent="0.35">
      <c r="P1185" s="14">
        <f>'B. WasteTracking'!G1211</f>
        <v>0</v>
      </c>
      <c r="Q1185" s="67">
        <f>IF(ISNUMBER('B. WasteTracking'!I1211), IF('B. WasteTracking'!$I$38=Calculations!$O$6,'B. WasteTracking'!I1211,'B. WasteTracking'!I1211*'B. WasteTracking'!$H1211/100),0)</f>
        <v>0</v>
      </c>
      <c r="R1185" s="67">
        <f>IF(ISNUMBER('B. WasteTracking'!J1211), IF('B. WasteTracking'!$J$38=Calculations!$O$6,'B. WasteTracking'!J1211,'B. WasteTracking'!J1211*'B. WasteTracking'!$H1211/100),0)</f>
        <v>0</v>
      </c>
      <c r="S1185" s="67">
        <f>IF(ISNUMBER('B. WasteTracking'!K1211), 'B. WasteTracking'!K1211*'B. WasteTracking'!$H1211/100,0)</f>
        <v>0</v>
      </c>
      <c r="T1185" s="67">
        <f>IF(ISNUMBER('B. WasteTracking'!H1211), 'B. WasteTracking'!H1211,0)</f>
        <v>0</v>
      </c>
      <c r="W1185" s="9"/>
      <c r="X1185" s="9"/>
      <c r="AX1185" s="4">
        <v>1173</v>
      </c>
      <c r="AY1185" s="4" t="e">
        <f>IF(#REF!="", "0",#REF! *#REF!/100)</f>
        <v>#REF!</v>
      </c>
      <c r="AZ1185" s="4" t="e">
        <f>IF(#REF!="", "0",#REF! *#REF!/100)</f>
        <v>#REF!</v>
      </c>
      <c r="BA1185" s="4" t="e">
        <f>IF(#REF!="", "0",#REF! *#REF!/100)</f>
        <v>#REF!</v>
      </c>
      <c r="BB1185" s="4" t="e">
        <f>IF(#REF!="", "0",#REF! *#REF!/100)</f>
        <v>#REF!</v>
      </c>
    </row>
    <row r="1186" spans="15:54" x14ac:dyDescent="0.35">
      <c r="P1186" s="14">
        <f>'B. WasteTracking'!G1212</f>
        <v>0</v>
      </c>
      <c r="Q1186" s="67">
        <f>IF(ISNUMBER('B. WasteTracking'!I1212), IF('B. WasteTracking'!$I$38=Calculations!$O$6,'B. WasteTracking'!I1212,'B. WasteTracking'!I1212*'B. WasteTracking'!$H1212/100),0)</f>
        <v>0</v>
      </c>
      <c r="R1186" s="67">
        <f>IF(ISNUMBER('B. WasteTracking'!J1212), IF('B. WasteTracking'!$J$38=Calculations!$O$6,'B. WasteTracking'!J1212,'B. WasteTracking'!J1212*'B. WasteTracking'!$H1212/100),0)</f>
        <v>0</v>
      </c>
      <c r="S1186" s="67">
        <f>IF(ISNUMBER('B. WasteTracking'!K1212), 'B. WasteTracking'!K1212*'B. WasteTracking'!$H1212/100,0)</f>
        <v>0</v>
      </c>
      <c r="T1186" s="67">
        <f>IF(ISNUMBER('B. WasteTracking'!H1212), 'B. WasteTracking'!H1212,0)</f>
        <v>0</v>
      </c>
      <c r="W1186" s="9"/>
      <c r="X1186" s="9"/>
      <c r="AX1186" s="4">
        <v>1174</v>
      </c>
      <c r="AY1186" s="4" t="e">
        <f>IF(#REF!="", "0",#REF! *#REF!/100)</f>
        <v>#REF!</v>
      </c>
      <c r="AZ1186" s="4" t="e">
        <f>IF(#REF!="", "0",#REF! *#REF!/100)</f>
        <v>#REF!</v>
      </c>
      <c r="BA1186" s="4" t="e">
        <f>IF(#REF!="", "0",#REF! *#REF!/100)</f>
        <v>#REF!</v>
      </c>
      <c r="BB1186" s="4" t="e">
        <f>IF(#REF!="", "0",#REF! *#REF!/100)</f>
        <v>#REF!</v>
      </c>
    </row>
    <row r="1187" spans="15:54" x14ac:dyDescent="0.35">
      <c r="P1187" s="14">
        <f>'B. WasteTracking'!G1213</f>
        <v>0</v>
      </c>
      <c r="Q1187" s="67">
        <f>IF(ISNUMBER('B. WasteTracking'!I1213), IF('B. WasteTracking'!$I$38=Calculations!$O$6,'B. WasteTracking'!I1213,'B. WasteTracking'!I1213*'B. WasteTracking'!$H1213/100),0)</f>
        <v>0</v>
      </c>
      <c r="R1187" s="67">
        <f>IF(ISNUMBER('B. WasteTracking'!J1213), IF('B. WasteTracking'!$J$38=Calculations!$O$6,'B. WasteTracking'!J1213,'B. WasteTracking'!J1213*'B. WasteTracking'!$H1213/100),0)</f>
        <v>0</v>
      </c>
      <c r="S1187" s="67">
        <f>IF(ISNUMBER('B. WasteTracking'!K1213), 'B. WasteTracking'!K1213*'B. WasteTracking'!$H1213/100,0)</f>
        <v>0</v>
      </c>
      <c r="T1187" s="67">
        <f>IF(ISNUMBER('B. WasteTracking'!H1213), 'B. WasteTracking'!H1213,0)</f>
        <v>0</v>
      </c>
      <c r="W1187" s="9"/>
      <c r="X1187" s="9"/>
      <c r="AX1187" s="4">
        <v>1175</v>
      </c>
      <c r="AY1187" s="4" t="e">
        <f>IF(#REF!="", "0",#REF! *#REF!/100)</f>
        <v>#REF!</v>
      </c>
      <c r="AZ1187" s="4" t="e">
        <f>IF(#REF!="", "0",#REF! *#REF!/100)</f>
        <v>#REF!</v>
      </c>
      <c r="BA1187" s="4" t="e">
        <f>IF(#REF!="", "0",#REF! *#REF!/100)</f>
        <v>#REF!</v>
      </c>
      <c r="BB1187" s="4" t="e">
        <f>IF(#REF!="", "0",#REF! *#REF!/100)</f>
        <v>#REF!</v>
      </c>
    </row>
    <row r="1188" spans="15:54" x14ac:dyDescent="0.35">
      <c r="P1188" s="14">
        <f>'B. WasteTracking'!G1214</f>
        <v>0</v>
      </c>
      <c r="Q1188" s="67">
        <f>IF(ISNUMBER('B. WasteTracking'!I1214), IF('B. WasteTracking'!$I$38=Calculations!$O$6,'B. WasteTracking'!I1214,'B. WasteTracking'!I1214*'B. WasteTracking'!$H1214/100),0)</f>
        <v>0</v>
      </c>
      <c r="R1188" s="67">
        <f>IF(ISNUMBER('B. WasteTracking'!J1214), IF('B. WasteTracking'!$J$38=Calculations!$O$6,'B. WasteTracking'!J1214,'B. WasteTracking'!J1214*'B. WasteTracking'!$H1214/100),0)</f>
        <v>0</v>
      </c>
      <c r="S1188" s="67">
        <f>IF(ISNUMBER('B. WasteTracking'!K1214), 'B. WasteTracking'!K1214*'B. WasteTracking'!$H1214/100,0)</f>
        <v>0</v>
      </c>
      <c r="T1188" s="67">
        <f>IF(ISNUMBER('B. WasteTracking'!H1214), 'B. WasteTracking'!H1214,0)</f>
        <v>0</v>
      </c>
      <c r="W1188" s="9"/>
      <c r="X1188" s="9"/>
      <c r="AX1188" s="4">
        <v>1176</v>
      </c>
      <c r="AY1188" s="4" t="e">
        <f>IF(#REF!="", "0",#REF! *#REF!/100)</f>
        <v>#REF!</v>
      </c>
      <c r="AZ1188" s="4" t="e">
        <f>IF(#REF!="", "0",#REF! *#REF!/100)</f>
        <v>#REF!</v>
      </c>
      <c r="BA1188" s="4" t="e">
        <f>IF(#REF!="", "0",#REF! *#REF!/100)</f>
        <v>#REF!</v>
      </c>
      <c r="BB1188" s="4" t="e">
        <f>IF(#REF!="", "0",#REF! *#REF!/100)</f>
        <v>#REF!</v>
      </c>
    </row>
    <row r="1189" spans="15:54" x14ac:dyDescent="0.35">
      <c r="P1189" s="14">
        <f>'B. WasteTracking'!G1215</f>
        <v>0</v>
      </c>
      <c r="Q1189" s="67">
        <f>IF(ISNUMBER('B. WasteTracking'!I1215), IF('B. WasteTracking'!$I$38=Calculations!$O$6,'B. WasteTracking'!I1215,'B. WasteTracking'!I1215*'B. WasteTracking'!$H1215/100),0)</f>
        <v>0</v>
      </c>
      <c r="R1189" s="67">
        <f>IF(ISNUMBER('B. WasteTracking'!J1215), IF('B. WasteTracking'!$J$38=Calculations!$O$6,'B. WasteTracking'!J1215,'B. WasteTracking'!J1215*'B. WasteTracking'!$H1215/100),0)</f>
        <v>0</v>
      </c>
      <c r="S1189" s="67">
        <f>IF(ISNUMBER('B. WasteTracking'!K1215), 'B. WasteTracking'!K1215*'B. WasteTracking'!$H1215/100,0)</f>
        <v>0</v>
      </c>
      <c r="T1189" s="67">
        <f>IF(ISNUMBER('B. WasteTracking'!H1215), 'B. WasteTracking'!H1215,0)</f>
        <v>0</v>
      </c>
      <c r="W1189" s="9"/>
      <c r="X1189" s="9"/>
      <c r="AX1189" s="4">
        <v>1177</v>
      </c>
      <c r="AY1189" s="4" t="e">
        <f>IF(#REF!="", "0",#REF! *#REF!/100)</f>
        <v>#REF!</v>
      </c>
      <c r="AZ1189" s="4" t="e">
        <f>IF(#REF!="", "0",#REF! *#REF!/100)</f>
        <v>#REF!</v>
      </c>
      <c r="BA1189" s="4" t="e">
        <f>IF(#REF!="", "0",#REF! *#REF!/100)</f>
        <v>#REF!</v>
      </c>
      <c r="BB1189" s="4" t="e">
        <f>IF(#REF!="", "0",#REF! *#REF!/100)</f>
        <v>#REF!</v>
      </c>
    </row>
    <row r="1190" spans="15:54" x14ac:dyDescent="0.35">
      <c r="P1190" s="14">
        <f>'B. WasteTracking'!G1216</f>
        <v>0</v>
      </c>
      <c r="Q1190" s="67">
        <f>IF(ISNUMBER('B. WasteTracking'!I1216), IF('B. WasteTracking'!$I$38=Calculations!$O$6,'B. WasteTracking'!I1216,'B. WasteTracking'!I1216*'B. WasteTracking'!$H1216/100),0)</f>
        <v>0</v>
      </c>
      <c r="R1190" s="67">
        <f>IF(ISNUMBER('B. WasteTracking'!J1216), IF('B. WasteTracking'!$J$38=Calculations!$O$6,'B. WasteTracking'!J1216,'B. WasteTracking'!J1216*'B. WasteTracking'!$H1216/100),0)</f>
        <v>0</v>
      </c>
      <c r="S1190" s="67">
        <f>IF(ISNUMBER('B. WasteTracking'!K1216), 'B. WasteTracking'!K1216*'B. WasteTracking'!$H1216/100,0)</f>
        <v>0</v>
      </c>
      <c r="T1190" s="67">
        <f>IF(ISNUMBER('B. WasteTracking'!H1216), 'B. WasteTracking'!H1216,0)</f>
        <v>0</v>
      </c>
      <c r="W1190" s="9"/>
      <c r="X1190" s="9"/>
      <c r="AX1190" s="4">
        <v>1178</v>
      </c>
      <c r="AY1190" s="4" t="e">
        <f>IF(#REF!="", "0",#REF! *#REF!/100)</f>
        <v>#REF!</v>
      </c>
      <c r="AZ1190" s="4" t="e">
        <f>IF(#REF!="", "0",#REF! *#REF!/100)</f>
        <v>#REF!</v>
      </c>
      <c r="BA1190" s="4" t="e">
        <f>IF(#REF!="", "0",#REF! *#REF!/100)</f>
        <v>#REF!</v>
      </c>
      <c r="BB1190" s="4" t="e">
        <f>IF(#REF!="", "0",#REF! *#REF!/100)</f>
        <v>#REF!</v>
      </c>
    </row>
    <row r="1191" spans="15:54" x14ac:dyDescent="0.35">
      <c r="P1191" s="14">
        <f>'B. WasteTracking'!G1217</f>
        <v>0</v>
      </c>
      <c r="Q1191" s="67">
        <f>IF(ISNUMBER('B. WasteTracking'!I1217), IF('B. WasteTracking'!$I$38=Calculations!$O$6,'B. WasteTracking'!I1217,'B. WasteTracking'!I1217*'B. WasteTracking'!$H1217/100),0)</f>
        <v>0</v>
      </c>
      <c r="R1191" s="67">
        <f>IF(ISNUMBER('B. WasteTracking'!J1217), IF('B. WasteTracking'!$J$38=Calculations!$O$6,'B. WasteTracking'!J1217,'B. WasteTracking'!J1217*'B. WasteTracking'!$H1217/100),0)</f>
        <v>0</v>
      </c>
      <c r="S1191" s="67">
        <f>IF(ISNUMBER('B. WasteTracking'!K1217), 'B. WasteTracking'!K1217*'B. WasteTracking'!$H1217/100,0)</f>
        <v>0</v>
      </c>
      <c r="T1191" s="67">
        <f>IF(ISNUMBER('B. WasteTracking'!H1217), 'B. WasteTracking'!H1217,0)</f>
        <v>0</v>
      </c>
      <c r="W1191" s="9"/>
      <c r="X1191" s="9"/>
      <c r="AX1191" s="4">
        <v>1179</v>
      </c>
      <c r="AY1191" s="4" t="e">
        <f>IF(#REF!="", "0",#REF! *#REF!/100)</f>
        <v>#REF!</v>
      </c>
      <c r="AZ1191" s="4" t="e">
        <f>IF(#REF!="", "0",#REF! *#REF!/100)</f>
        <v>#REF!</v>
      </c>
      <c r="BA1191" s="4" t="e">
        <f>IF(#REF!="", "0",#REF! *#REF!/100)</f>
        <v>#REF!</v>
      </c>
      <c r="BB1191" s="4" t="e">
        <f>IF(#REF!="", "0",#REF! *#REF!/100)</f>
        <v>#REF!</v>
      </c>
    </row>
    <row r="1192" spans="15:54" x14ac:dyDescent="0.35">
      <c r="P1192" s="14">
        <f>'B. WasteTracking'!G1218</f>
        <v>0</v>
      </c>
      <c r="Q1192" s="67">
        <f>IF(ISNUMBER('B. WasteTracking'!I1218), IF('B. WasteTracking'!$I$38=Calculations!$O$6,'B. WasteTracking'!I1218,'B. WasteTracking'!I1218*'B. WasteTracking'!$H1218/100),0)</f>
        <v>0</v>
      </c>
      <c r="R1192" s="67">
        <f>IF(ISNUMBER('B. WasteTracking'!J1218), IF('B. WasteTracking'!$J$38=Calculations!$O$6,'B. WasteTracking'!J1218,'B. WasteTracking'!J1218*'B. WasteTracking'!$H1218/100),0)</f>
        <v>0</v>
      </c>
      <c r="S1192" s="67">
        <f>IF(ISNUMBER('B. WasteTracking'!K1218), 'B. WasteTracking'!K1218*'B. WasteTracking'!$H1218/100,0)</f>
        <v>0</v>
      </c>
      <c r="T1192" s="67">
        <f>IF(ISNUMBER('B. WasteTracking'!H1218), 'B. WasteTracking'!H1218,0)</f>
        <v>0</v>
      </c>
      <c r="W1192" s="9"/>
      <c r="X1192" s="9"/>
      <c r="AX1192" s="4">
        <v>1180</v>
      </c>
      <c r="AY1192" s="4" t="e">
        <f>IF(#REF!="", "0",#REF! *#REF!/100)</f>
        <v>#REF!</v>
      </c>
      <c r="AZ1192" s="4" t="e">
        <f>IF(#REF!="", "0",#REF! *#REF!/100)</f>
        <v>#REF!</v>
      </c>
      <c r="BA1192" s="4" t="e">
        <f>IF(#REF!="", "0",#REF! *#REF!/100)</f>
        <v>#REF!</v>
      </c>
      <c r="BB1192" s="4" t="e">
        <f>IF(#REF!="", "0",#REF! *#REF!/100)</f>
        <v>#REF!</v>
      </c>
    </row>
    <row r="1193" spans="15:54" x14ac:dyDescent="0.35">
      <c r="P1193" s="14">
        <f>'B. WasteTracking'!G1219</f>
        <v>0</v>
      </c>
      <c r="Q1193" s="67">
        <f>IF(ISNUMBER('B. WasteTracking'!I1219), IF('B. WasteTracking'!$I$38=Calculations!$O$6,'B. WasteTracking'!I1219,'B. WasteTracking'!I1219*'B. WasteTracking'!$H1219/100),0)</f>
        <v>0</v>
      </c>
      <c r="R1193" s="67">
        <f>IF(ISNUMBER('B. WasteTracking'!J1219), IF('B. WasteTracking'!$J$38=Calculations!$O$6,'B. WasteTracking'!J1219,'B. WasteTracking'!J1219*'B. WasteTracking'!$H1219/100),0)</f>
        <v>0</v>
      </c>
      <c r="S1193" s="67">
        <f>IF(ISNUMBER('B. WasteTracking'!K1219), 'B. WasteTracking'!K1219*'B. WasteTracking'!$H1219/100,0)</f>
        <v>0</v>
      </c>
      <c r="T1193" s="67">
        <f>IF(ISNUMBER('B. WasteTracking'!H1219), 'B. WasteTracking'!H1219,0)</f>
        <v>0</v>
      </c>
      <c r="W1193" s="9"/>
      <c r="X1193" s="9"/>
      <c r="AX1193" s="4">
        <v>1181</v>
      </c>
      <c r="AY1193" s="4" t="e">
        <f>IF(#REF!="", "0",#REF! *#REF!/100)</f>
        <v>#REF!</v>
      </c>
      <c r="AZ1193" s="4" t="e">
        <f>IF(#REF!="", "0",#REF! *#REF!/100)</f>
        <v>#REF!</v>
      </c>
      <c r="BA1193" s="4" t="e">
        <f>IF(#REF!="", "0",#REF! *#REF!/100)</f>
        <v>#REF!</v>
      </c>
      <c r="BB1193" s="4" t="e">
        <f>IF(#REF!="", "0",#REF! *#REF!/100)</f>
        <v>#REF!</v>
      </c>
    </row>
    <row r="1194" spans="15:54" x14ac:dyDescent="0.35">
      <c r="P1194" s="14">
        <f>'B. WasteTracking'!G1220</f>
        <v>0</v>
      </c>
      <c r="Q1194" s="67">
        <f>IF(ISNUMBER('B. WasteTracking'!I1220), IF('B. WasteTracking'!$I$38=Calculations!$O$6,'B. WasteTracking'!I1220,'B. WasteTracking'!I1220*'B. WasteTracking'!$H1220/100),0)</f>
        <v>0</v>
      </c>
      <c r="R1194" s="67">
        <f>IF(ISNUMBER('B. WasteTracking'!J1220), IF('B. WasteTracking'!$J$38=Calculations!$O$6,'B. WasteTracking'!J1220,'B. WasteTracking'!J1220*'B. WasteTracking'!$H1220/100),0)</f>
        <v>0</v>
      </c>
      <c r="S1194" s="67">
        <f>IF(ISNUMBER('B. WasteTracking'!K1220), 'B. WasteTracking'!K1220*'B. WasteTracking'!$H1220/100,0)</f>
        <v>0</v>
      </c>
      <c r="T1194" s="67">
        <f>IF(ISNUMBER('B. WasteTracking'!H1220), 'B. WasteTracking'!H1220,0)</f>
        <v>0</v>
      </c>
      <c r="W1194" s="9"/>
      <c r="X1194" s="9"/>
      <c r="AX1194" s="4">
        <v>1182</v>
      </c>
      <c r="AY1194" s="4" t="e">
        <f>IF(#REF!="", "0",#REF! *#REF!/100)</f>
        <v>#REF!</v>
      </c>
      <c r="AZ1194" s="4" t="e">
        <f>IF(#REF!="", "0",#REF! *#REF!/100)</f>
        <v>#REF!</v>
      </c>
      <c r="BA1194" s="4" t="e">
        <f>IF(#REF!="", "0",#REF! *#REF!/100)</f>
        <v>#REF!</v>
      </c>
      <c r="BB1194" s="4" t="e">
        <f>IF(#REF!="", "0",#REF! *#REF!/100)</f>
        <v>#REF!</v>
      </c>
    </row>
    <row r="1195" spans="15:54" x14ac:dyDescent="0.35">
      <c r="P1195" s="14">
        <f>'B. WasteTracking'!G1221</f>
        <v>0</v>
      </c>
      <c r="Q1195" s="67">
        <f>IF(ISNUMBER('B. WasteTracking'!I1221), IF('B. WasteTracking'!$I$38=Calculations!$O$6,'B. WasteTracking'!I1221,'B. WasteTracking'!I1221*'B. WasteTracking'!$H1221/100),0)</f>
        <v>0</v>
      </c>
      <c r="R1195" s="67">
        <f>IF(ISNUMBER('B. WasteTracking'!J1221), IF('B. WasteTracking'!$J$38=Calculations!$O$6,'B. WasteTracking'!J1221,'B. WasteTracking'!J1221*'B. WasteTracking'!$H1221/100),0)</f>
        <v>0</v>
      </c>
      <c r="S1195" s="67">
        <f>IF(ISNUMBER('B. WasteTracking'!K1221), 'B. WasteTracking'!K1221*'B. WasteTracking'!$H1221/100,0)</f>
        <v>0</v>
      </c>
      <c r="T1195" s="67">
        <f>IF(ISNUMBER('B. WasteTracking'!H1221), 'B. WasteTracking'!H1221,0)</f>
        <v>0</v>
      </c>
      <c r="W1195" s="9"/>
      <c r="X1195" s="9"/>
      <c r="AX1195" s="4">
        <v>1183</v>
      </c>
      <c r="AY1195" s="4" t="e">
        <f>IF(#REF!="", "0",#REF! *#REF!/100)</f>
        <v>#REF!</v>
      </c>
      <c r="AZ1195" s="4" t="e">
        <f>IF(#REF!="", "0",#REF! *#REF!/100)</f>
        <v>#REF!</v>
      </c>
      <c r="BA1195" s="4" t="e">
        <f>IF(#REF!="", "0",#REF! *#REF!/100)</f>
        <v>#REF!</v>
      </c>
      <c r="BB1195" s="4" t="e">
        <f>IF(#REF!="", "0",#REF! *#REF!/100)</f>
        <v>#REF!</v>
      </c>
    </row>
    <row r="1196" spans="15:54" x14ac:dyDescent="0.35">
      <c r="P1196" s="14">
        <f>'B. WasteTracking'!G1222</f>
        <v>0</v>
      </c>
      <c r="Q1196" s="67">
        <f>IF(ISNUMBER('B. WasteTracking'!I1222), IF('B. WasteTracking'!$I$38=Calculations!$O$6,'B. WasteTracking'!I1222,'B. WasteTracking'!I1222*'B. WasteTracking'!$H1222/100),0)</f>
        <v>0</v>
      </c>
      <c r="R1196" s="67">
        <f>IF(ISNUMBER('B. WasteTracking'!J1222), IF('B. WasteTracking'!$J$38=Calculations!$O$6,'B. WasteTracking'!J1222,'B. WasteTracking'!J1222*'B. WasteTracking'!$H1222/100),0)</f>
        <v>0</v>
      </c>
      <c r="S1196" s="67">
        <f>IF(ISNUMBER('B. WasteTracking'!K1222), 'B. WasteTracking'!K1222*'B. WasteTracking'!$H1222/100,0)</f>
        <v>0</v>
      </c>
      <c r="T1196" s="67">
        <f>IF(ISNUMBER('B. WasteTracking'!H1222), 'B. WasteTracking'!H1222,0)</f>
        <v>0</v>
      </c>
      <c r="W1196" s="9"/>
      <c r="X1196" s="9"/>
      <c r="AX1196" s="4">
        <v>1184</v>
      </c>
      <c r="AY1196" s="4" t="e">
        <f>IF(#REF!="", "0",#REF! *#REF!/100)</f>
        <v>#REF!</v>
      </c>
      <c r="AZ1196" s="4" t="e">
        <f>IF(#REF!="", "0",#REF! *#REF!/100)</f>
        <v>#REF!</v>
      </c>
      <c r="BA1196" s="4" t="e">
        <f>IF(#REF!="", "0",#REF! *#REF!/100)</f>
        <v>#REF!</v>
      </c>
      <c r="BB1196" s="4" t="e">
        <f>IF(#REF!="", "0",#REF! *#REF!/100)</f>
        <v>#REF!</v>
      </c>
    </row>
    <row r="1197" spans="15:54" x14ac:dyDescent="0.35">
      <c r="O1197" s="4"/>
      <c r="P1197" s="14">
        <f>'B. WasteTracking'!G1223</f>
        <v>0</v>
      </c>
      <c r="Q1197" s="67">
        <f>IF(ISNUMBER('B. WasteTracking'!I1223), IF('B. WasteTracking'!$I$38=Calculations!$O$6,'B. WasteTracking'!I1223,'B. WasteTracking'!I1223*'B. WasteTracking'!$H1223/100),0)</f>
        <v>0</v>
      </c>
      <c r="R1197" s="67">
        <f>IF(ISNUMBER('B. WasteTracking'!J1223), IF('B. WasteTracking'!$J$38=Calculations!$O$6,'B. WasteTracking'!J1223,'B. WasteTracking'!J1223*'B. WasteTracking'!$H1223/100),0)</f>
        <v>0</v>
      </c>
      <c r="S1197" s="67">
        <f>IF(ISNUMBER('B. WasteTracking'!K1223), 'B. WasteTracking'!K1223*'B. WasteTracking'!$H1223/100,0)</f>
        <v>0</v>
      </c>
      <c r="T1197" s="67">
        <f>IF(ISNUMBER('B. WasteTracking'!H1223), 'B. WasteTracking'!H1223,0)</f>
        <v>0</v>
      </c>
      <c r="W1197" s="9"/>
      <c r="X1197" s="9"/>
      <c r="AX1197" s="4">
        <v>1185</v>
      </c>
      <c r="AY1197" s="4" t="e">
        <f>IF(#REF!="", "0",#REF! *#REF!/100)</f>
        <v>#REF!</v>
      </c>
      <c r="AZ1197" s="4" t="e">
        <f>IF(#REF!="", "0",#REF! *#REF!/100)</f>
        <v>#REF!</v>
      </c>
      <c r="BA1197" s="4" t="e">
        <f>IF(#REF!="", "0",#REF! *#REF!/100)</f>
        <v>#REF!</v>
      </c>
      <c r="BB1197" s="4" t="e">
        <f>IF(#REF!="", "0",#REF! *#REF!/100)</f>
        <v>#REF!</v>
      </c>
    </row>
    <row r="1198" spans="15:54" x14ac:dyDescent="0.35">
      <c r="O1198" s="4"/>
      <c r="P1198" s="14">
        <f>'B. WasteTracking'!G1224</f>
        <v>0</v>
      </c>
      <c r="Q1198" s="67">
        <f>IF(ISNUMBER('B. WasteTracking'!I1224), IF('B. WasteTracking'!$I$38=Calculations!$O$6,'B. WasteTracking'!I1224,'B. WasteTracking'!I1224*'B. WasteTracking'!$H1224/100),0)</f>
        <v>0</v>
      </c>
      <c r="R1198" s="67">
        <f>IF(ISNUMBER('B. WasteTracking'!J1224), IF('B. WasteTracking'!$J$38=Calculations!$O$6,'B. WasteTracking'!J1224,'B. WasteTracking'!J1224*'B. WasteTracking'!$H1224/100),0)</f>
        <v>0</v>
      </c>
      <c r="S1198" s="67">
        <f>IF(ISNUMBER('B. WasteTracking'!K1224), 'B. WasteTracking'!K1224*'B. WasteTracking'!$H1224/100,0)</f>
        <v>0</v>
      </c>
      <c r="T1198" s="67">
        <f>IF(ISNUMBER('B. WasteTracking'!H1224), 'B. WasteTracking'!H1224,0)</f>
        <v>0</v>
      </c>
      <c r="W1198" s="9"/>
      <c r="X1198" s="9"/>
      <c r="AX1198" s="4">
        <v>1186</v>
      </c>
      <c r="AY1198" s="4" t="e">
        <f>IF(#REF!="", "0",#REF! *#REF!/100)</f>
        <v>#REF!</v>
      </c>
      <c r="AZ1198" s="4" t="e">
        <f>IF(#REF!="", "0",#REF! *#REF!/100)</f>
        <v>#REF!</v>
      </c>
      <c r="BA1198" s="4" t="e">
        <f>IF(#REF!="", "0",#REF! *#REF!/100)</f>
        <v>#REF!</v>
      </c>
      <c r="BB1198" s="4" t="e">
        <f>IF(#REF!="", "0",#REF! *#REF!/100)</f>
        <v>#REF!</v>
      </c>
    </row>
    <row r="1199" spans="15:54" x14ac:dyDescent="0.35">
      <c r="O1199" s="4"/>
      <c r="P1199" s="14">
        <f>'B. WasteTracking'!G1225</f>
        <v>0</v>
      </c>
      <c r="Q1199" s="67">
        <f>IF(ISNUMBER('B. WasteTracking'!I1225), IF('B. WasteTracking'!$I$38=Calculations!$O$6,'B. WasteTracking'!I1225,'B. WasteTracking'!I1225*'B. WasteTracking'!$H1225/100),0)</f>
        <v>0</v>
      </c>
      <c r="R1199" s="67">
        <f>IF(ISNUMBER('B. WasteTracking'!J1225), IF('B. WasteTracking'!$J$38=Calculations!$O$6,'B. WasteTracking'!J1225,'B. WasteTracking'!J1225*'B. WasteTracking'!$H1225/100),0)</f>
        <v>0</v>
      </c>
      <c r="S1199" s="67">
        <f>IF(ISNUMBER('B. WasteTracking'!K1225), 'B. WasteTracking'!K1225*'B. WasteTracking'!$H1225/100,0)</f>
        <v>0</v>
      </c>
      <c r="T1199" s="67">
        <f>IF(ISNUMBER('B. WasteTracking'!H1225), 'B. WasteTracking'!H1225,0)</f>
        <v>0</v>
      </c>
      <c r="W1199" s="9"/>
      <c r="X1199" s="9"/>
      <c r="AX1199" s="4">
        <v>1187</v>
      </c>
      <c r="AY1199" s="4" t="e">
        <f>IF(#REF!="", "0",#REF! *#REF!/100)</f>
        <v>#REF!</v>
      </c>
      <c r="AZ1199" s="4" t="e">
        <f>IF(#REF!="", "0",#REF! *#REF!/100)</f>
        <v>#REF!</v>
      </c>
      <c r="BA1199" s="4" t="e">
        <f>IF(#REF!="", "0",#REF! *#REF!/100)</f>
        <v>#REF!</v>
      </c>
      <c r="BB1199" s="4" t="e">
        <f>IF(#REF!="", "0",#REF! *#REF!/100)</f>
        <v>#REF!</v>
      </c>
    </row>
    <row r="1200" spans="15:54" x14ac:dyDescent="0.35">
      <c r="O1200" s="4"/>
      <c r="P1200" s="14">
        <f>'B. WasteTracking'!G1226</f>
        <v>0</v>
      </c>
      <c r="Q1200" s="67">
        <f>IF(ISNUMBER('B. WasteTracking'!I1226), IF('B. WasteTracking'!$I$38=Calculations!$O$6,'B. WasteTracking'!I1226,'B. WasteTracking'!I1226*'B. WasteTracking'!$H1226/100),0)</f>
        <v>0</v>
      </c>
      <c r="R1200" s="67">
        <f>IF(ISNUMBER('B. WasteTracking'!J1226), IF('B. WasteTracking'!$J$38=Calculations!$O$6,'B. WasteTracking'!J1226,'B. WasteTracking'!J1226*'B. WasteTracking'!$H1226/100),0)</f>
        <v>0</v>
      </c>
      <c r="S1200" s="67">
        <f>IF(ISNUMBER('B. WasteTracking'!K1226), 'B. WasteTracking'!K1226*'B. WasteTracking'!$H1226/100,0)</f>
        <v>0</v>
      </c>
      <c r="T1200" s="67">
        <f>IF(ISNUMBER('B. WasteTracking'!H1226), 'B. WasteTracking'!H1226,0)</f>
        <v>0</v>
      </c>
      <c r="W1200" s="9"/>
      <c r="X1200" s="9"/>
      <c r="AX1200" s="4">
        <v>1188</v>
      </c>
      <c r="AY1200" s="4" t="e">
        <f>IF(#REF!="", "0",#REF! *#REF!/100)</f>
        <v>#REF!</v>
      </c>
      <c r="AZ1200" s="4" t="e">
        <f>IF(#REF!="", "0",#REF! *#REF!/100)</f>
        <v>#REF!</v>
      </c>
      <c r="BA1200" s="4" t="e">
        <f>IF(#REF!="", "0",#REF! *#REF!/100)</f>
        <v>#REF!</v>
      </c>
      <c r="BB1200" s="4" t="e">
        <f>IF(#REF!="", "0",#REF! *#REF!/100)</f>
        <v>#REF!</v>
      </c>
    </row>
    <row r="1201" spans="16:54" x14ac:dyDescent="0.35">
      <c r="P1201" s="14">
        <f>'B. WasteTracking'!G1227</f>
        <v>0</v>
      </c>
      <c r="Q1201" s="67">
        <f>IF(ISNUMBER('B. WasteTracking'!I1227), IF('B. WasteTracking'!$I$38=Calculations!$O$6,'B. WasteTracking'!I1227,'B. WasteTracking'!I1227*'B. WasteTracking'!$H1227/100),0)</f>
        <v>0</v>
      </c>
      <c r="R1201" s="67">
        <f>IF(ISNUMBER('B. WasteTracking'!J1227), IF('B. WasteTracking'!$J$38=Calculations!$O$6,'B. WasteTracking'!J1227,'B. WasteTracking'!J1227*'B. WasteTracking'!$H1227/100),0)</f>
        <v>0</v>
      </c>
      <c r="S1201" s="67">
        <f>IF(ISNUMBER('B. WasteTracking'!K1227), 'B. WasteTracking'!K1227*'B. WasteTracking'!$H1227/100,0)</f>
        <v>0</v>
      </c>
      <c r="T1201" s="67">
        <f>IF(ISNUMBER('B. WasteTracking'!H1227), 'B. WasteTracking'!H1227,0)</f>
        <v>0</v>
      </c>
      <c r="W1201" s="9"/>
      <c r="X1201" s="9"/>
      <c r="AX1201" s="4">
        <v>1189</v>
      </c>
      <c r="AY1201" s="4" t="e">
        <f>IF(#REF!="", "0",#REF! *#REF!/100)</f>
        <v>#REF!</v>
      </c>
      <c r="AZ1201" s="4" t="e">
        <f>IF(#REF!="", "0",#REF! *#REF!/100)</f>
        <v>#REF!</v>
      </c>
      <c r="BA1201" s="4" t="e">
        <f>IF(#REF!="", "0",#REF! *#REF!/100)</f>
        <v>#REF!</v>
      </c>
      <c r="BB1201" s="4" t="e">
        <f>IF(#REF!="", "0",#REF! *#REF!/100)</f>
        <v>#REF!</v>
      </c>
    </row>
    <row r="1202" spans="16:54" x14ac:dyDescent="0.35">
      <c r="P1202" s="14">
        <f>'B. WasteTracking'!G1228</f>
        <v>0</v>
      </c>
      <c r="Q1202" s="67">
        <f>IF(ISNUMBER('B. WasteTracking'!I1228), IF('B. WasteTracking'!$I$38=Calculations!$O$6,'B. WasteTracking'!I1228,'B. WasteTracking'!I1228*'B. WasteTracking'!$H1228/100),0)</f>
        <v>0</v>
      </c>
      <c r="R1202" s="67">
        <f>IF(ISNUMBER('B. WasteTracking'!J1228), IF('B. WasteTracking'!$J$38=Calculations!$O$6,'B. WasteTracking'!J1228,'B. WasteTracking'!J1228*'B. WasteTracking'!$H1228/100),0)</f>
        <v>0</v>
      </c>
      <c r="S1202" s="67">
        <f>IF(ISNUMBER('B. WasteTracking'!K1228), 'B. WasteTracking'!K1228*'B. WasteTracking'!$H1228/100,0)</f>
        <v>0</v>
      </c>
      <c r="T1202" s="67">
        <f>IF(ISNUMBER('B. WasteTracking'!H1228), 'B. WasteTracking'!H1228,0)</f>
        <v>0</v>
      </c>
      <c r="W1202" s="9"/>
      <c r="X1202" s="9"/>
      <c r="AX1202" s="4">
        <v>1190</v>
      </c>
      <c r="AY1202" s="4" t="e">
        <f>IF(#REF!="", "0",#REF! *#REF!/100)</f>
        <v>#REF!</v>
      </c>
      <c r="AZ1202" s="4" t="e">
        <f>IF(#REF!="", "0",#REF! *#REF!/100)</f>
        <v>#REF!</v>
      </c>
      <c r="BA1202" s="4" t="e">
        <f>IF(#REF!="", "0",#REF! *#REF!/100)</f>
        <v>#REF!</v>
      </c>
      <c r="BB1202" s="4" t="e">
        <f>IF(#REF!="", "0",#REF! *#REF!/100)</f>
        <v>#REF!</v>
      </c>
    </row>
    <row r="1203" spans="16:54" x14ac:dyDescent="0.35">
      <c r="P1203" s="14">
        <f>'B. WasteTracking'!G1229</f>
        <v>0</v>
      </c>
      <c r="Q1203" s="67">
        <f>IF(ISNUMBER('B. WasteTracking'!I1229), IF('B. WasteTracking'!$I$38=Calculations!$O$6,'B. WasteTracking'!I1229,'B. WasteTracking'!I1229*'B. WasteTracking'!$H1229/100),0)</f>
        <v>0</v>
      </c>
      <c r="R1203" s="67">
        <f>IF(ISNUMBER('B. WasteTracking'!J1229), IF('B. WasteTracking'!$J$38=Calculations!$O$6,'B. WasteTracking'!J1229,'B. WasteTracking'!J1229*'B. WasteTracking'!$H1229/100),0)</f>
        <v>0</v>
      </c>
      <c r="S1203" s="67">
        <f>IF(ISNUMBER('B. WasteTracking'!K1229), 'B. WasteTracking'!K1229*'B. WasteTracking'!$H1229/100,0)</f>
        <v>0</v>
      </c>
      <c r="T1203" s="67">
        <f>IF(ISNUMBER('B. WasteTracking'!H1229), 'B. WasteTracking'!H1229,0)</f>
        <v>0</v>
      </c>
      <c r="W1203" s="9"/>
      <c r="X1203" s="9"/>
      <c r="AX1203" s="4">
        <v>1191</v>
      </c>
      <c r="AY1203" s="4" t="e">
        <f>IF(#REF!="", "0",#REF! *#REF!/100)</f>
        <v>#REF!</v>
      </c>
      <c r="AZ1203" s="4" t="e">
        <f>IF(#REF!="", "0",#REF! *#REF!/100)</f>
        <v>#REF!</v>
      </c>
      <c r="BA1203" s="4" t="e">
        <f>IF(#REF!="", "0",#REF! *#REF!/100)</f>
        <v>#REF!</v>
      </c>
      <c r="BB1203" s="4" t="e">
        <f>IF(#REF!="", "0",#REF! *#REF!/100)</f>
        <v>#REF!</v>
      </c>
    </row>
    <row r="1204" spans="16:54" x14ac:dyDescent="0.35">
      <c r="P1204" s="14">
        <f>'B. WasteTracking'!G1230</f>
        <v>0</v>
      </c>
      <c r="Q1204" s="67">
        <f>IF(ISNUMBER('B. WasteTracking'!I1230), IF('B. WasteTracking'!$I$38=Calculations!$O$6,'B. WasteTracking'!I1230,'B. WasteTracking'!I1230*'B. WasteTracking'!$H1230/100),0)</f>
        <v>0</v>
      </c>
      <c r="R1204" s="67">
        <f>IF(ISNUMBER('B. WasteTracking'!J1230), IF('B. WasteTracking'!$J$38=Calculations!$O$6,'B. WasteTracking'!J1230,'B. WasteTracking'!J1230*'B. WasteTracking'!$H1230/100),0)</f>
        <v>0</v>
      </c>
      <c r="S1204" s="67">
        <f>IF(ISNUMBER('B. WasteTracking'!K1230), 'B. WasteTracking'!K1230*'B. WasteTracking'!$H1230/100,0)</f>
        <v>0</v>
      </c>
      <c r="T1204" s="67">
        <f>IF(ISNUMBER('B. WasteTracking'!H1230), 'B. WasteTracking'!H1230,0)</f>
        <v>0</v>
      </c>
      <c r="W1204" s="9"/>
      <c r="X1204" s="9"/>
      <c r="AX1204" s="4">
        <v>1192</v>
      </c>
      <c r="AY1204" s="4" t="e">
        <f>IF(#REF!="", "0",#REF! *#REF!/100)</f>
        <v>#REF!</v>
      </c>
      <c r="AZ1204" s="4" t="e">
        <f>IF(#REF!="", "0",#REF! *#REF!/100)</f>
        <v>#REF!</v>
      </c>
      <c r="BA1204" s="4" t="e">
        <f>IF(#REF!="", "0",#REF! *#REF!/100)</f>
        <v>#REF!</v>
      </c>
      <c r="BB1204" s="4" t="e">
        <f>IF(#REF!="", "0",#REF! *#REF!/100)</f>
        <v>#REF!</v>
      </c>
    </row>
    <row r="1205" spans="16:54" x14ac:dyDescent="0.35">
      <c r="P1205" s="14">
        <f>'B. WasteTracking'!G1231</f>
        <v>0</v>
      </c>
      <c r="Q1205" s="67">
        <f>IF(ISNUMBER('B. WasteTracking'!I1231), IF('B. WasteTracking'!$I$38=Calculations!$O$6,'B. WasteTracking'!I1231,'B. WasteTracking'!I1231*'B. WasteTracking'!$H1231/100),0)</f>
        <v>0</v>
      </c>
      <c r="R1205" s="67">
        <f>IF(ISNUMBER('B. WasteTracking'!J1231), IF('B. WasteTracking'!$J$38=Calculations!$O$6,'B. WasteTracking'!J1231,'B. WasteTracking'!J1231*'B. WasteTracking'!$H1231/100),0)</f>
        <v>0</v>
      </c>
      <c r="S1205" s="67">
        <f>IF(ISNUMBER('B. WasteTracking'!K1231), 'B. WasteTracking'!K1231*'B. WasteTracking'!$H1231/100,0)</f>
        <v>0</v>
      </c>
      <c r="T1205" s="67">
        <f>IF(ISNUMBER('B. WasteTracking'!H1231), 'B. WasteTracking'!H1231,0)</f>
        <v>0</v>
      </c>
      <c r="W1205" s="9"/>
      <c r="X1205" s="9"/>
      <c r="AX1205" s="4">
        <v>1193</v>
      </c>
      <c r="AY1205" s="4" t="e">
        <f>IF(#REF!="", "0",#REF! *#REF!/100)</f>
        <v>#REF!</v>
      </c>
      <c r="AZ1205" s="4" t="e">
        <f>IF(#REF!="", "0",#REF! *#REF!/100)</f>
        <v>#REF!</v>
      </c>
      <c r="BA1205" s="4" t="e">
        <f>IF(#REF!="", "0",#REF! *#REF!/100)</f>
        <v>#REF!</v>
      </c>
      <c r="BB1205" s="4" t="e">
        <f>IF(#REF!="", "0",#REF! *#REF!/100)</f>
        <v>#REF!</v>
      </c>
    </row>
    <row r="1206" spans="16:54" x14ac:dyDescent="0.35">
      <c r="P1206" s="14">
        <f>'B. WasteTracking'!G1232</f>
        <v>0</v>
      </c>
      <c r="Q1206" s="67">
        <f>IF(ISNUMBER('B. WasteTracking'!I1232), IF('B. WasteTracking'!$I$38=Calculations!$O$6,'B. WasteTracking'!I1232,'B. WasteTracking'!I1232*'B. WasteTracking'!$H1232/100),0)</f>
        <v>0</v>
      </c>
      <c r="R1206" s="67">
        <f>IF(ISNUMBER('B. WasteTracking'!J1232), IF('B. WasteTracking'!$J$38=Calculations!$O$6,'B. WasteTracking'!J1232,'B. WasteTracking'!J1232*'B. WasteTracking'!$H1232/100),0)</f>
        <v>0</v>
      </c>
      <c r="S1206" s="67">
        <f>IF(ISNUMBER('B. WasteTracking'!K1232), 'B. WasteTracking'!K1232*'B. WasteTracking'!$H1232/100,0)</f>
        <v>0</v>
      </c>
      <c r="T1206" s="67">
        <f>IF(ISNUMBER('B. WasteTracking'!H1232), 'B. WasteTracking'!H1232,0)</f>
        <v>0</v>
      </c>
      <c r="W1206" s="9"/>
      <c r="X1206" s="9"/>
      <c r="AX1206" s="4">
        <v>1194</v>
      </c>
      <c r="AY1206" s="4" t="e">
        <f>IF(#REF!="", "0",#REF! *#REF!/100)</f>
        <v>#REF!</v>
      </c>
      <c r="AZ1206" s="4" t="e">
        <f>IF(#REF!="", "0",#REF! *#REF!/100)</f>
        <v>#REF!</v>
      </c>
      <c r="BA1206" s="4" t="e">
        <f>IF(#REF!="", "0",#REF! *#REF!/100)</f>
        <v>#REF!</v>
      </c>
      <c r="BB1206" s="4" t="e">
        <f>IF(#REF!="", "0",#REF! *#REF!/100)</f>
        <v>#REF!</v>
      </c>
    </row>
    <row r="1207" spans="16:54" x14ac:dyDescent="0.35">
      <c r="P1207" s="14">
        <f>'B. WasteTracking'!G1233</f>
        <v>0</v>
      </c>
      <c r="Q1207" s="67">
        <f>IF(ISNUMBER('B. WasteTracking'!I1233), IF('B. WasteTracking'!$I$38=Calculations!$O$6,'B. WasteTracking'!I1233,'B. WasteTracking'!I1233*'B. WasteTracking'!$H1233/100),0)</f>
        <v>0</v>
      </c>
      <c r="R1207" s="67">
        <f>IF(ISNUMBER('B. WasteTracking'!J1233), IF('B. WasteTracking'!$J$38=Calculations!$O$6,'B. WasteTracking'!J1233,'B. WasteTracking'!J1233*'B. WasteTracking'!$H1233/100),0)</f>
        <v>0</v>
      </c>
      <c r="S1207" s="67">
        <f>IF(ISNUMBER('B. WasteTracking'!K1233), 'B. WasteTracking'!K1233*'B. WasteTracking'!$H1233/100,0)</f>
        <v>0</v>
      </c>
      <c r="T1207" s="67">
        <f>IF(ISNUMBER('B. WasteTracking'!H1233), 'B. WasteTracking'!H1233,0)</f>
        <v>0</v>
      </c>
      <c r="W1207" s="9"/>
      <c r="X1207" s="9"/>
      <c r="AX1207" s="4">
        <v>1195</v>
      </c>
      <c r="AY1207" s="4" t="e">
        <f>IF(#REF!="", "0",#REF! *#REF!/100)</f>
        <v>#REF!</v>
      </c>
      <c r="AZ1207" s="4" t="e">
        <f>IF(#REF!="", "0",#REF! *#REF!/100)</f>
        <v>#REF!</v>
      </c>
      <c r="BA1207" s="4" t="e">
        <f>IF(#REF!="", "0",#REF! *#REF!/100)</f>
        <v>#REF!</v>
      </c>
      <c r="BB1207" s="4" t="e">
        <f>IF(#REF!="", "0",#REF! *#REF!/100)</f>
        <v>#REF!</v>
      </c>
    </row>
    <row r="1208" spans="16:54" x14ac:dyDescent="0.35">
      <c r="P1208" s="14">
        <f>'B. WasteTracking'!G1234</f>
        <v>0</v>
      </c>
      <c r="Q1208" s="67">
        <f>IF(ISNUMBER('B. WasteTracking'!I1234), IF('B. WasteTracking'!$I$38=Calculations!$O$6,'B. WasteTracking'!I1234,'B. WasteTracking'!I1234*'B. WasteTracking'!$H1234/100),0)</f>
        <v>0</v>
      </c>
      <c r="R1208" s="67">
        <f>IF(ISNUMBER('B. WasteTracking'!J1234), IF('B. WasteTracking'!$J$38=Calculations!$O$6,'B. WasteTracking'!J1234,'B. WasteTracking'!J1234*'B. WasteTracking'!$H1234/100),0)</f>
        <v>0</v>
      </c>
      <c r="S1208" s="67">
        <f>IF(ISNUMBER('B. WasteTracking'!K1234), 'B. WasteTracking'!K1234*'B. WasteTracking'!$H1234/100,0)</f>
        <v>0</v>
      </c>
      <c r="T1208" s="67">
        <f>IF(ISNUMBER('B. WasteTracking'!H1234), 'B. WasteTracking'!H1234,0)</f>
        <v>0</v>
      </c>
      <c r="W1208" s="9"/>
      <c r="X1208" s="9"/>
      <c r="AX1208" s="4">
        <v>1196</v>
      </c>
      <c r="AY1208" s="4" t="e">
        <f>IF(#REF!="", "0",#REF! *#REF!/100)</f>
        <v>#REF!</v>
      </c>
      <c r="AZ1208" s="4" t="e">
        <f>IF(#REF!="", "0",#REF! *#REF!/100)</f>
        <v>#REF!</v>
      </c>
      <c r="BA1208" s="4" t="e">
        <f>IF(#REF!="", "0",#REF! *#REF!/100)</f>
        <v>#REF!</v>
      </c>
      <c r="BB1208" s="4" t="e">
        <f>IF(#REF!="", "0",#REF! *#REF!/100)</f>
        <v>#REF!</v>
      </c>
    </row>
    <row r="1209" spans="16:54" x14ac:dyDescent="0.35">
      <c r="P1209" s="14">
        <f>'B. WasteTracking'!G1235</f>
        <v>0</v>
      </c>
      <c r="Q1209" s="67">
        <f>IF(ISNUMBER('B. WasteTracking'!I1235), IF('B. WasteTracking'!$I$38=Calculations!$O$6,'B. WasteTracking'!I1235,'B. WasteTracking'!I1235*'B. WasteTracking'!$H1235/100),0)</f>
        <v>0</v>
      </c>
      <c r="R1209" s="67">
        <f>IF(ISNUMBER('B. WasteTracking'!J1235), IF('B. WasteTracking'!$J$38=Calculations!$O$6,'B. WasteTracking'!J1235,'B. WasteTracking'!J1235*'B. WasteTracking'!$H1235/100),0)</f>
        <v>0</v>
      </c>
      <c r="S1209" s="67">
        <f>IF(ISNUMBER('B. WasteTracking'!K1235), 'B. WasteTracking'!K1235*'B. WasteTracking'!$H1235/100,0)</f>
        <v>0</v>
      </c>
      <c r="T1209" s="67">
        <f>IF(ISNUMBER('B. WasteTracking'!H1235), 'B. WasteTracking'!H1235,0)</f>
        <v>0</v>
      </c>
      <c r="W1209" s="9"/>
      <c r="X1209" s="9"/>
      <c r="AX1209" s="4">
        <v>1197</v>
      </c>
      <c r="AY1209" s="4" t="e">
        <f>IF(#REF!="", "0",#REF! *#REF!/100)</f>
        <v>#REF!</v>
      </c>
      <c r="AZ1209" s="4" t="e">
        <f>IF(#REF!="", "0",#REF! *#REF!/100)</f>
        <v>#REF!</v>
      </c>
      <c r="BA1209" s="4" t="e">
        <f>IF(#REF!="", "0",#REF! *#REF!/100)</f>
        <v>#REF!</v>
      </c>
      <c r="BB1209" s="4" t="e">
        <f>IF(#REF!="", "0",#REF! *#REF!/100)</f>
        <v>#REF!</v>
      </c>
    </row>
    <row r="1210" spans="16:54" x14ac:dyDescent="0.35">
      <c r="P1210" s="14">
        <f>'B. WasteTracking'!G1236</f>
        <v>0</v>
      </c>
      <c r="Q1210" s="67">
        <f>IF(ISNUMBER('B. WasteTracking'!I1236), IF('B. WasteTracking'!$I$38=Calculations!$O$6,'B. WasteTracking'!I1236,'B. WasteTracking'!I1236*'B. WasteTracking'!$H1236/100),0)</f>
        <v>0</v>
      </c>
      <c r="R1210" s="67">
        <f>IF(ISNUMBER('B. WasteTracking'!J1236), IF('B. WasteTracking'!$J$38=Calculations!$O$6,'B. WasteTracking'!J1236,'B. WasteTracking'!J1236*'B. WasteTracking'!$H1236/100),0)</f>
        <v>0</v>
      </c>
      <c r="S1210" s="67">
        <f>IF(ISNUMBER('B. WasteTracking'!K1236), 'B. WasteTracking'!K1236*'B. WasteTracking'!$H1236/100,0)</f>
        <v>0</v>
      </c>
      <c r="T1210" s="67">
        <f>IF(ISNUMBER('B. WasteTracking'!H1236), 'B. WasteTracking'!H1236,0)</f>
        <v>0</v>
      </c>
      <c r="W1210" s="9"/>
      <c r="X1210" s="9"/>
      <c r="AX1210" s="4">
        <v>1198</v>
      </c>
      <c r="AY1210" s="4" t="e">
        <f>IF(#REF!="", "0",#REF! *#REF!/100)</f>
        <v>#REF!</v>
      </c>
      <c r="AZ1210" s="4" t="e">
        <f>IF(#REF!="", "0",#REF! *#REF!/100)</f>
        <v>#REF!</v>
      </c>
      <c r="BA1210" s="4" t="e">
        <f>IF(#REF!="", "0",#REF! *#REF!/100)</f>
        <v>#REF!</v>
      </c>
      <c r="BB1210" s="4" t="e">
        <f>IF(#REF!="", "0",#REF! *#REF!/100)</f>
        <v>#REF!</v>
      </c>
    </row>
    <row r="1211" spans="16:54" x14ac:dyDescent="0.35">
      <c r="P1211" s="14">
        <f>'B. WasteTracking'!G1237</f>
        <v>0</v>
      </c>
      <c r="Q1211" s="67">
        <f>IF(ISNUMBER('B. WasteTracking'!I1237), IF('B. WasteTracking'!$I$38=Calculations!$O$6,'B. WasteTracking'!I1237,'B. WasteTracking'!I1237*'B. WasteTracking'!$H1237/100),0)</f>
        <v>0</v>
      </c>
      <c r="R1211" s="67">
        <f>IF(ISNUMBER('B. WasteTracking'!J1237), IF('B. WasteTracking'!$J$38=Calculations!$O$6,'B. WasteTracking'!J1237,'B. WasteTracking'!J1237*'B. WasteTracking'!$H1237/100),0)</f>
        <v>0</v>
      </c>
      <c r="S1211" s="67">
        <f>IF(ISNUMBER('B. WasteTracking'!K1237), 'B. WasteTracking'!K1237*'B. WasteTracking'!$H1237/100,0)</f>
        <v>0</v>
      </c>
      <c r="T1211" s="67">
        <f>IF(ISNUMBER('B. WasteTracking'!H1237), 'B. WasteTracking'!H1237,0)</f>
        <v>0</v>
      </c>
      <c r="W1211" s="9"/>
      <c r="X1211" s="9"/>
      <c r="AX1211" s="4">
        <v>1199</v>
      </c>
      <c r="AY1211" s="4" t="e">
        <f>IF(#REF!="", "0",#REF! *#REF!/100)</f>
        <v>#REF!</v>
      </c>
      <c r="AZ1211" s="4" t="e">
        <f>IF(#REF!="", "0",#REF! *#REF!/100)</f>
        <v>#REF!</v>
      </c>
      <c r="BA1211" s="4" t="e">
        <f>IF(#REF!="", "0",#REF! *#REF!/100)</f>
        <v>#REF!</v>
      </c>
      <c r="BB1211" s="4" t="e">
        <f>IF(#REF!="", "0",#REF! *#REF!/100)</f>
        <v>#REF!</v>
      </c>
    </row>
    <row r="1212" spans="16:54" x14ac:dyDescent="0.35">
      <c r="P1212" s="14">
        <f>'B. WasteTracking'!G1238</f>
        <v>0</v>
      </c>
      <c r="Q1212" s="67">
        <f>IF(ISNUMBER('B. WasteTracking'!I1238), IF('B. WasteTracking'!$I$38=Calculations!$O$6,'B. WasteTracking'!I1238,'B. WasteTracking'!I1238*'B. WasteTracking'!$H1238/100),0)</f>
        <v>0</v>
      </c>
      <c r="R1212" s="67">
        <f>IF(ISNUMBER('B. WasteTracking'!J1238), IF('B. WasteTracking'!$J$38=Calculations!$O$6,'B. WasteTracking'!J1238,'B. WasteTracking'!J1238*'B. WasteTracking'!$H1238/100),0)</f>
        <v>0</v>
      </c>
      <c r="S1212" s="67">
        <f>IF(ISNUMBER('B. WasteTracking'!K1238), 'B. WasteTracking'!K1238*'B. WasteTracking'!$H1238/100,0)</f>
        <v>0</v>
      </c>
      <c r="T1212" s="67">
        <f>IF(ISNUMBER('B. WasteTracking'!H1238), 'B. WasteTracking'!H1238,0)</f>
        <v>0</v>
      </c>
      <c r="W1212" s="9"/>
      <c r="X1212" s="9"/>
      <c r="AX1212" s="4">
        <v>1200</v>
      </c>
      <c r="AY1212" s="4" t="e">
        <f>IF(#REF!="", "0",#REF! *#REF!/100)</f>
        <v>#REF!</v>
      </c>
      <c r="AZ1212" s="4" t="e">
        <f>IF(#REF!="", "0",#REF! *#REF!/100)</f>
        <v>#REF!</v>
      </c>
      <c r="BA1212" s="4" t="e">
        <f>IF(#REF!="", "0",#REF! *#REF!/100)</f>
        <v>#REF!</v>
      </c>
      <c r="BB1212" s="4" t="e">
        <f>IF(#REF!="", "0",#REF! *#REF!/100)</f>
        <v>#REF!</v>
      </c>
    </row>
    <row r="1213" spans="16:54" x14ac:dyDescent="0.35">
      <c r="P1213" s="14">
        <f>'B. WasteTracking'!G1239</f>
        <v>0</v>
      </c>
      <c r="Q1213" s="67">
        <f>IF(ISNUMBER('B. WasteTracking'!I1239), IF('B. WasteTracking'!$I$38=Calculations!$O$6,'B. WasteTracking'!I1239,'B. WasteTracking'!I1239*'B. WasteTracking'!$H1239/100),0)</f>
        <v>0</v>
      </c>
      <c r="R1213" s="67">
        <f>IF(ISNUMBER('B. WasteTracking'!J1239), IF('B. WasteTracking'!$J$38=Calculations!$O$6,'B. WasteTracking'!J1239,'B. WasteTracking'!J1239*'B. WasteTracking'!$H1239/100),0)</f>
        <v>0</v>
      </c>
      <c r="S1213" s="67">
        <f>IF(ISNUMBER('B. WasteTracking'!K1239), 'B. WasteTracking'!K1239*'B. WasteTracking'!$H1239/100,0)</f>
        <v>0</v>
      </c>
      <c r="T1213" s="67">
        <f>IF(ISNUMBER('B. WasteTracking'!H1239), 'B. WasteTracking'!H1239,0)</f>
        <v>0</v>
      </c>
      <c r="W1213" s="9"/>
      <c r="X1213" s="9"/>
      <c r="AX1213" s="4">
        <v>1201</v>
      </c>
      <c r="AY1213" s="4" t="e">
        <f>IF(#REF!="", "0",#REF! *#REF!/100)</f>
        <v>#REF!</v>
      </c>
      <c r="AZ1213" s="4" t="e">
        <f>IF(#REF!="", "0",#REF! *#REF!/100)</f>
        <v>#REF!</v>
      </c>
      <c r="BA1213" s="4" t="e">
        <f>IF(#REF!="", "0",#REF! *#REF!/100)</f>
        <v>#REF!</v>
      </c>
      <c r="BB1213" s="4" t="e">
        <f>IF(#REF!="", "0",#REF! *#REF!/100)</f>
        <v>#REF!</v>
      </c>
    </row>
    <row r="1214" spans="16:54" x14ac:dyDescent="0.35">
      <c r="P1214" s="14">
        <f>'B. WasteTracking'!G1240</f>
        <v>0</v>
      </c>
      <c r="Q1214" s="67">
        <f>IF(ISNUMBER('B. WasteTracking'!I1240), IF('B. WasteTracking'!$I$38=Calculations!$O$6,'B. WasteTracking'!I1240,'B. WasteTracking'!I1240*'B. WasteTracking'!$H1240/100),0)</f>
        <v>0</v>
      </c>
      <c r="R1214" s="67">
        <f>IF(ISNUMBER('B. WasteTracking'!J1240), IF('B. WasteTracking'!$J$38=Calculations!$O$6,'B. WasteTracking'!J1240,'B. WasteTracking'!J1240*'B. WasteTracking'!$H1240/100),0)</f>
        <v>0</v>
      </c>
      <c r="S1214" s="67">
        <f>IF(ISNUMBER('B. WasteTracking'!K1240), 'B. WasteTracking'!K1240*'B. WasteTracking'!$H1240/100,0)</f>
        <v>0</v>
      </c>
      <c r="T1214" s="67">
        <f>IF(ISNUMBER('B. WasteTracking'!H1240), 'B. WasteTracking'!H1240,0)</f>
        <v>0</v>
      </c>
      <c r="W1214" s="9"/>
      <c r="X1214" s="9"/>
      <c r="AX1214" s="4">
        <v>1202</v>
      </c>
      <c r="AY1214" s="4" t="e">
        <f>IF(#REF!="", "0",#REF! *#REF!/100)</f>
        <v>#REF!</v>
      </c>
      <c r="AZ1214" s="4" t="e">
        <f>IF(#REF!="", "0",#REF! *#REF!/100)</f>
        <v>#REF!</v>
      </c>
      <c r="BA1214" s="4" t="e">
        <f>IF(#REF!="", "0",#REF! *#REF!/100)</f>
        <v>#REF!</v>
      </c>
      <c r="BB1214" s="4" t="e">
        <f>IF(#REF!="", "0",#REF! *#REF!/100)</f>
        <v>#REF!</v>
      </c>
    </row>
    <row r="1215" spans="16:54" x14ac:dyDescent="0.35">
      <c r="P1215" s="14">
        <f>'B. WasteTracking'!G1241</f>
        <v>0</v>
      </c>
      <c r="Q1215" s="67">
        <f>IF(ISNUMBER('B. WasteTracking'!I1241), IF('B. WasteTracking'!$I$38=Calculations!$O$6,'B. WasteTracking'!I1241,'B. WasteTracking'!I1241*'B. WasteTracking'!$H1241/100),0)</f>
        <v>0</v>
      </c>
      <c r="R1215" s="67">
        <f>IF(ISNUMBER('B. WasteTracking'!J1241), IF('B. WasteTracking'!$J$38=Calculations!$O$6,'B. WasteTracking'!J1241,'B. WasteTracking'!J1241*'B. WasteTracking'!$H1241/100),0)</f>
        <v>0</v>
      </c>
      <c r="S1215" s="67">
        <f>IF(ISNUMBER('B. WasteTracking'!K1241), 'B. WasteTracking'!K1241*'B. WasteTracking'!$H1241/100,0)</f>
        <v>0</v>
      </c>
      <c r="T1215" s="67">
        <f>IF(ISNUMBER('B. WasteTracking'!H1241), 'B. WasteTracking'!H1241,0)</f>
        <v>0</v>
      </c>
      <c r="W1215" s="9"/>
      <c r="X1215" s="9"/>
      <c r="AX1215" s="4">
        <v>1203</v>
      </c>
      <c r="AY1215" s="4" t="e">
        <f>IF(#REF!="", "0",#REF! *#REF!/100)</f>
        <v>#REF!</v>
      </c>
      <c r="AZ1215" s="4" t="e">
        <f>IF(#REF!="", "0",#REF! *#REF!/100)</f>
        <v>#REF!</v>
      </c>
      <c r="BA1215" s="4" t="e">
        <f>IF(#REF!="", "0",#REF! *#REF!/100)</f>
        <v>#REF!</v>
      </c>
      <c r="BB1215" s="4" t="e">
        <f>IF(#REF!="", "0",#REF! *#REF!/100)</f>
        <v>#REF!</v>
      </c>
    </row>
    <row r="1216" spans="16:54" x14ac:dyDescent="0.35">
      <c r="P1216" s="14">
        <f>'B. WasteTracking'!G1242</f>
        <v>0</v>
      </c>
      <c r="Q1216" s="67">
        <f>IF(ISNUMBER('B. WasteTracking'!I1242), IF('B. WasteTracking'!$I$38=Calculations!$O$6,'B. WasteTracking'!I1242,'B. WasteTracking'!I1242*'B. WasteTracking'!$H1242/100),0)</f>
        <v>0</v>
      </c>
      <c r="R1216" s="67">
        <f>IF(ISNUMBER('B. WasteTracking'!J1242), IF('B. WasteTracking'!$J$38=Calculations!$O$6,'B. WasteTracking'!J1242,'B. WasteTracking'!J1242*'B. WasteTracking'!$H1242/100),0)</f>
        <v>0</v>
      </c>
      <c r="S1216" s="67">
        <f>IF(ISNUMBER('B. WasteTracking'!K1242), 'B. WasteTracking'!K1242*'B. WasteTracking'!$H1242/100,0)</f>
        <v>0</v>
      </c>
      <c r="T1216" s="67">
        <f>IF(ISNUMBER('B. WasteTracking'!H1242), 'B. WasteTracking'!H1242,0)</f>
        <v>0</v>
      </c>
      <c r="W1216" s="9"/>
      <c r="X1216" s="9"/>
      <c r="AX1216" s="4">
        <v>1204</v>
      </c>
      <c r="AY1216" s="4" t="e">
        <f>IF(#REF!="", "0",#REF! *#REF!/100)</f>
        <v>#REF!</v>
      </c>
      <c r="AZ1216" s="4" t="e">
        <f>IF(#REF!="", "0",#REF! *#REF!/100)</f>
        <v>#REF!</v>
      </c>
      <c r="BA1216" s="4" t="e">
        <f>IF(#REF!="", "0",#REF! *#REF!/100)</f>
        <v>#REF!</v>
      </c>
      <c r="BB1216" s="4" t="e">
        <f>IF(#REF!="", "0",#REF! *#REF!/100)</f>
        <v>#REF!</v>
      </c>
    </row>
    <row r="1217" spans="16:54" x14ac:dyDescent="0.35">
      <c r="P1217" s="14">
        <f>'B. WasteTracking'!G1243</f>
        <v>0</v>
      </c>
      <c r="Q1217" s="67">
        <f>IF(ISNUMBER('B. WasteTracking'!I1243), IF('B. WasteTracking'!$I$38=Calculations!$O$6,'B. WasteTracking'!I1243,'B. WasteTracking'!I1243*'B. WasteTracking'!$H1243/100),0)</f>
        <v>0</v>
      </c>
      <c r="R1217" s="67">
        <f>IF(ISNUMBER('B. WasteTracking'!J1243), IF('B. WasteTracking'!$J$38=Calculations!$O$6,'B. WasteTracking'!J1243,'B. WasteTracking'!J1243*'B. WasteTracking'!$H1243/100),0)</f>
        <v>0</v>
      </c>
      <c r="S1217" s="67">
        <f>IF(ISNUMBER('B. WasteTracking'!K1243), 'B. WasteTracking'!K1243*'B. WasteTracking'!$H1243/100,0)</f>
        <v>0</v>
      </c>
      <c r="T1217" s="67">
        <f>IF(ISNUMBER('B. WasteTracking'!H1243), 'B. WasteTracking'!H1243,0)</f>
        <v>0</v>
      </c>
      <c r="W1217" s="9"/>
      <c r="X1217" s="9"/>
      <c r="AX1217" s="4">
        <v>1205</v>
      </c>
      <c r="AY1217" s="4" t="e">
        <f>IF(#REF!="", "0",#REF! *#REF!/100)</f>
        <v>#REF!</v>
      </c>
      <c r="AZ1217" s="4" t="e">
        <f>IF(#REF!="", "0",#REF! *#REF!/100)</f>
        <v>#REF!</v>
      </c>
      <c r="BA1217" s="4" t="e">
        <f>IF(#REF!="", "0",#REF! *#REF!/100)</f>
        <v>#REF!</v>
      </c>
      <c r="BB1217" s="4" t="e">
        <f>IF(#REF!="", "0",#REF! *#REF!/100)</f>
        <v>#REF!</v>
      </c>
    </row>
    <row r="1218" spans="16:54" x14ac:dyDescent="0.35">
      <c r="P1218" s="14">
        <f>'B. WasteTracking'!G1244</f>
        <v>0</v>
      </c>
      <c r="Q1218" s="67">
        <f>IF(ISNUMBER('B. WasteTracking'!I1244), IF('B. WasteTracking'!$I$38=Calculations!$O$6,'B. WasteTracking'!I1244,'B. WasteTracking'!I1244*'B. WasteTracking'!$H1244/100),0)</f>
        <v>0</v>
      </c>
      <c r="R1218" s="67">
        <f>IF(ISNUMBER('B. WasteTracking'!J1244), IF('B. WasteTracking'!$J$38=Calculations!$O$6,'B. WasteTracking'!J1244,'B. WasteTracking'!J1244*'B. WasteTracking'!$H1244/100),0)</f>
        <v>0</v>
      </c>
      <c r="S1218" s="67">
        <f>IF(ISNUMBER('B. WasteTracking'!K1244), 'B. WasteTracking'!K1244*'B. WasteTracking'!$H1244/100,0)</f>
        <v>0</v>
      </c>
      <c r="T1218" s="67">
        <f>IF(ISNUMBER('B. WasteTracking'!H1244), 'B. WasteTracking'!H1244,0)</f>
        <v>0</v>
      </c>
      <c r="W1218" s="9"/>
      <c r="X1218" s="9"/>
      <c r="AX1218" s="4">
        <v>1206</v>
      </c>
      <c r="AY1218" s="4" t="e">
        <f>IF(#REF!="", "0",#REF! *#REF!/100)</f>
        <v>#REF!</v>
      </c>
      <c r="AZ1218" s="4" t="e">
        <f>IF(#REF!="", "0",#REF! *#REF!/100)</f>
        <v>#REF!</v>
      </c>
      <c r="BA1218" s="4" t="e">
        <f>IF(#REF!="", "0",#REF! *#REF!/100)</f>
        <v>#REF!</v>
      </c>
      <c r="BB1218" s="4" t="e">
        <f>IF(#REF!="", "0",#REF! *#REF!/100)</f>
        <v>#REF!</v>
      </c>
    </row>
    <row r="1219" spans="16:54" x14ac:dyDescent="0.35">
      <c r="P1219" s="14">
        <f>'B. WasteTracking'!G1245</f>
        <v>0</v>
      </c>
      <c r="Q1219" s="67">
        <f>IF(ISNUMBER('B. WasteTracking'!I1245), IF('B. WasteTracking'!$I$38=Calculations!$O$6,'B. WasteTracking'!I1245,'B. WasteTracking'!I1245*'B. WasteTracking'!$H1245/100),0)</f>
        <v>0</v>
      </c>
      <c r="R1219" s="67">
        <f>IF(ISNUMBER('B. WasteTracking'!J1245), IF('B. WasteTracking'!$J$38=Calculations!$O$6,'B. WasteTracking'!J1245,'B. WasteTracking'!J1245*'B. WasteTracking'!$H1245/100),0)</f>
        <v>0</v>
      </c>
      <c r="S1219" s="67">
        <f>IF(ISNUMBER('B. WasteTracking'!K1245), 'B. WasteTracking'!K1245*'B. WasteTracking'!$H1245/100,0)</f>
        <v>0</v>
      </c>
      <c r="T1219" s="67">
        <f>IF(ISNUMBER('B. WasteTracking'!H1245), 'B. WasteTracking'!H1245,0)</f>
        <v>0</v>
      </c>
      <c r="W1219" s="9"/>
      <c r="X1219" s="9"/>
      <c r="AX1219" s="4">
        <v>1207</v>
      </c>
      <c r="AY1219" s="4" t="e">
        <f>IF(#REF!="", "0",#REF! *#REF!/100)</f>
        <v>#REF!</v>
      </c>
      <c r="AZ1219" s="4" t="e">
        <f>IF(#REF!="", "0",#REF! *#REF!/100)</f>
        <v>#REF!</v>
      </c>
      <c r="BA1219" s="4" t="e">
        <f>IF(#REF!="", "0",#REF! *#REF!/100)</f>
        <v>#REF!</v>
      </c>
      <c r="BB1219" s="4" t="e">
        <f>IF(#REF!="", "0",#REF! *#REF!/100)</f>
        <v>#REF!</v>
      </c>
    </row>
    <row r="1220" spans="16:54" x14ac:dyDescent="0.35">
      <c r="P1220" s="14">
        <f>'B. WasteTracking'!G1246</f>
        <v>0</v>
      </c>
      <c r="Q1220" s="67">
        <f>IF(ISNUMBER('B. WasteTracking'!I1246), IF('B. WasteTracking'!$I$38=Calculations!$O$6,'B. WasteTracking'!I1246,'B. WasteTracking'!I1246*'B. WasteTracking'!$H1246/100),0)</f>
        <v>0</v>
      </c>
      <c r="R1220" s="67">
        <f>IF(ISNUMBER('B. WasteTracking'!J1246), IF('B. WasteTracking'!$J$38=Calculations!$O$6,'B. WasteTracking'!J1246,'B. WasteTracking'!J1246*'B. WasteTracking'!$H1246/100),0)</f>
        <v>0</v>
      </c>
      <c r="S1220" s="67">
        <f>IF(ISNUMBER('B. WasteTracking'!K1246), 'B. WasteTracking'!K1246*'B. WasteTracking'!$H1246/100,0)</f>
        <v>0</v>
      </c>
      <c r="T1220" s="67">
        <f>IF(ISNUMBER('B. WasteTracking'!H1246), 'B. WasteTracking'!H1246,0)</f>
        <v>0</v>
      </c>
      <c r="W1220" s="9"/>
      <c r="X1220" s="9"/>
      <c r="AX1220" s="4">
        <v>1208</v>
      </c>
      <c r="AY1220" s="4" t="e">
        <f>IF(#REF!="", "0",#REF! *#REF!/100)</f>
        <v>#REF!</v>
      </c>
      <c r="AZ1220" s="4" t="e">
        <f>IF(#REF!="", "0",#REF! *#REF!/100)</f>
        <v>#REF!</v>
      </c>
      <c r="BA1220" s="4" t="e">
        <f>IF(#REF!="", "0",#REF! *#REF!/100)</f>
        <v>#REF!</v>
      </c>
      <c r="BB1220" s="4" t="e">
        <f>IF(#REF!="", "0",#REF! *#REF!/100)</f>
        <v>#REF!</v>
      </c>
    </row>
    <row r="1221" spans="16:54" x14ac:dyDescent="0.35">
      <c r="P1221" s="14">
        <f>'B. WasteTracking'!G1247</f>
        <v>0</v>
      </c>
      <c r="Q1221" s="67">
        <f>IF(ISNUMBER('B. WasteTracking'!I1247), IF('B. WasteTracking'!$I$38=Calculations!$O$6,'B. WasteTracking'!I1247,'B. WasteTracking'!I1247*'B. WasteTracking'!$H1247/100),0)</f>
        <v>0</v>
      </c>
      <c r="R1221" s="67">
        <f>IF(ISNUMBER('B. WasteTracking'!J1247), IF('B. WasteTracking'!$J$38=Calculations!$O$6,'B. WasteTracking'!J1247,'B. WasteTracking'!J1247*'B. WasteTracking'!$H1247/100),0)</f>
        <v>0</v>
      </c>
      <c r="S1221" s="67">
        <f>IF(ISNUMBER('B. WasteTracking'!K1247), 'B. WasteTracking'!K1247*'B. WasteTracking'!$H1247/100,0)</f>
        <v>0</v>
      </c>
      <c r="T1221" s="67">
        <f>IF(ISNUMBER('B. WasteTracking'!H1247), 'B. WasteTracking'!H1247,0)</f>
        <v>0</v>
      </c>
      <c r="W1221" s="9"/>
      <c r="X1221" s="9"/>
      <c r="AX1221" s="4">
        <v>1209</v>
      </c>
      <c r="AY1221" s="4" t="e">
        <f>IF(#REF!="", "0",#REF! *#REF!/100)</f>
        <v>#REF!</v>
      </c>
      <c r="AZ1221" s="4" t="e">
        <f>IF(#REF!="", "0",#REF! *#REF!/100)</f>
        <v>#REF!</v>
      </c>
      <c r="BA1221" s="4" t="e">
        <f>IF(#REF!="", "0",#REF! *#REF!/100)</f>
        <v>#REF!</v>
      </c>
      <c r="BB1221" s="4" t="e">
        <f>IF(#REF!="", "0",#REF! *#REF!/100)</f>
        <v>#REF!</v>
      </c>
    </row>
    <row r="1222" spans="16:54" x14ac:dyDescent="0.35">
      <c r="P1222" s="14">
        <f>'B. WasteTracking'!G1248</f>
        <v>0</v>
      </c>
      <c r="Q1222" s="67">
        <f>IF(ISNUMBER('B. WasteTracking'!I1248), IF('B. WasteTracking'!$I$38=Calculations!$O$6,'B. WasteTracking'!I1248,'B. WasteTracking'!I1248*'B. WasteTracking'!$H1248/100),0)</f>
        <v>0</v>
      </c>
      <c r="R1222" s="67">
        <f>IF(ISNUMBER('B. WasteTracking'!J1248), IF('B. WasteTracking'!$J$38=Calculations!$O$6,'B. WasteTracking'!J1248,'B. WasteTracking'!J1248*'B. WasteTracking'!$H1248/100),0)</f>
        <v>0</v>
      </c>
      <c r="S1222" s="67">
        <f>IF(ISNUMBER('B. WasteTracking'!K1248), 'B. WasteTracking'!K1248*'B. WasteTracking'!$H1248/100,0)</f>
        <v>0</v>
      </c>
      <c r="T1222" s="67">
        <f>IF(ISNUMBER('B. WasteTracking'!H1248), 'B. WasteTracking'!H1248,0)</f>
        <v>0</v>
      </c>
      <c r="W1222" s="9"/>
      <c r="X1222" s="9"/>
      <c r="AX1222" s="4">
        <v>1210</v>
      </c>
      <c r="AY1222" s="4" t="e">
        <f>IF(#REF!="", "0",#REF! *#REF!/100)</f>
        <v>#REF!</v>
      </c>
      <c r="AZ1222" s="4" t="e">
        <f>IF(#REF!="", "0",#REF! *#REF!/100)</f>
        <v>#REF!</v>
      </c>
      <c r="BA1222" s="4" t="e">
        <f>IF(#REF!="", "0",#REF! *#REF!/100)</f>
        <v>#REF!</v>
      </c>
      <c r="BB1222" s="4" t="e">
        <f>IF(#REF!="", "0",#REF! *#REF!/100)</f>
        <v>#REF!</v>
      </c>
    </row>
    <row r="1223" spans="16:54" x14ac:dyDescent="0.35">
      <c r="P1223" s="14">
        <f>'B. WasteTracking'!G1249</f>
        <v>0</v>
      </c>
      <c r="Q1223" s="67">
        <f>IF(ISNUMBER('B. WasteTracking'!I1249), IF('B. WasteTracking'!$I$38=Calculations!$O$6,'B. WasteTracking'!I1249,'B. WasteTracking'!I1249*'B. WasteTracking'!$H1249/100),0)</f>
        <v>0</v>
      </c>
      <c r="R1223" s="67">
        <f>IF(ISNUMBER('B. WasteTracking'!J1249), IF('B. WasteTracking'!$J$38=Calculations!$O$6,'B. WasteTracking'!J1249,'B. WasteTracking'!J1249*'B. WasteTracking'!$H1249/100),0)</f>
        <v>0</v>
      </c>
      <c r="S1223" s="67">
        <f>IF(ISNUMBER('B. WasteTracking'!K1249), 'B. WasteTracking'!K1249*'B. WasteTracking'!$H1249/100,0)</f>
        <v>0</v>
      </c>
      <c r="T1223" s="67">
        <f>IF(ISNUMBER('B. WasteTracking'!H1249), 'B. WasteTracking'!H1249,0)</f>
        <v>0</v>
      </c>
      <c r="W1223" s="9"/>
      <c r="X1223" s="9"/>
      <c r="AX1223" s="4">
        <v>1211</v>
      </c>
      <c r="AY1223" s="4" t="e">
        <f>IF(#REF!="", "0",#REF! *#REF!/100)</f>
        <v>#REF!</v>
      </c>
      <c r="AZ1223" s="4" t="e">
        <f>IF(#REF!="", "0",#REF! *#REF!/100)</f>
        <v>#REF!</v>
      </c>
      <c r="BA1223" s="4" t="e">
        <f>IF(#REF!="", "0",#REF! *#REF!/100)</f>
        <v>#REF!</v>
      </c>
      <c r="BB1223" s="4" t="e">
        <f>IF(#REF!="", "0",#REF! *#REF!/100)</f>
        <v>#REF!</v>
      </c>
    </row>
    <row r="1224" spans="16:54" x14ac:dyDescent="0.35">
      <c r="P1224" s="14">
        <f>'B. WasteTracking'!G1250</f>
        <v>0</v>
      </c>
      <c r="Q1224" s="67">
        <f>IF(ISNUMBER('B. WasteTracking'!I1250), IF('B. WasteTracking'!$I$38=Calculations!$O$6,'B. WasteTracking'!I1250,'B. WasteTracking'!I1250*'B. WasteTracking'!$H1250/100),0)</f>
        <v>0</v>
      </c>
      <c r="R1224" s="67">
        <f>IF(ISNUMBER('B. WasteTracking'!J1250), IF('B. WasteTracking'!$J$38=Calculations!$O$6,'B. WasteTracking'!J1250,'B. WasteTracking'!J1250*'B. WasteTracking'!$H1250/100),0)</f>
        <v>0</v>
      </c>
      <c r="S1224" s="67">
        <f>IF(ISNUMBER('B. WasteTracking'!K1250), 'B. WasteTracking'!K1250*'B. WasteTracking'!$H1250/100,0)</f>
        <v>0</v>
      </c>
      <c r="T1224" s="67">
        <f>IF(ISNUMBER('B. WasteTracking'!H1250), 'B. WasteTracking'!H1250,0)</f>
        <v>0</v>
      </c>
      <c r="W1224" s="9"/>
      <c r="X1224" s="9"/>
      <c r="AX1224" s="4">
        <v>1212</v>
      </c>
      <c r="AY1224" s="4" t="e">
        <f>IF(#REF!="", "0",#REF! *#REF!/100)</f>
        <v>#REF!</v>
      </c>
      <c r="AZ1224" s="4" t="e">
        <f>IF(#REF!="", "0",#REF! *#REF!/100)</f>
        <v>#REF!</v>
      </c>
      <c r="BA1224" s="4" t="e">
        <f>IF(#REF!="", "0",#REF! *#REF!/100)</f>
        <v>#REF!</v>
      </c>
      <c r="BB1224" s="4" t="e">
        <f>IF(#REF!="", "0",#REF! *#REF!/100)</f>
        <v>#REF!</v>
      </c>
    </row>
    <row r="1225" spans="16:54" x14ac:dyDescent="0.35">
      <c r="P1225" s="14">
        <f>'B. WasteTracking'!G1251</f>
        <v>0</v>
      </c>
      <c r="Q1225" s="67">
        <f>IF(ISNUMBER('B. WasteTracking'!I1251), IF('B. WasteTracking'!$I$38=Calculations!$O$6,'B. WasteTracking'!I1251,'B. WasteTracking'!I1251*'B. WasteTracking'!$H1251/100),0)</f>
        <v>0</v>
      </c>
      <c r="R1225" s="67">
        <f>IF(ISNUMBER('B. WasteTracking'!J1251), IF('B. WasteTracking'!$J$38=Calculations!$O$6,'B. WasteTracking'!J1251,'B. WasteTracking'!J1251*'B. WasteTracking'!$H1251/100),0)</f>
        <v>0</v>
      </c>
      <c r="S1225" s="67">
        <f>IF(ISNUMBER('B. WasteTracking'!K1251), 'B. WasteTracking'!K1251*'B. WasteTracking'!$H1251/100,0)</f>
        <v>0</v>
      </c>
      <c r="T1225" s="67">
        <f>IF(ISNUMBER('B. WasteTracking'!H1251), 'B. WasteTracking'!H1251,0)</f>
        <v>0</v>
      </c>
      <c r="W1225" s="9"/>
      <c r="X1225" s="9"/>
      <c r="AX1225" s="4">
        <v>1213</v>
      </c>
      <c r="AY1225" s="4" t="e">
        <f>IF(#REF!="", "0",#REF! *#REF!/100)</f>
        <v>#REF!</v>
      </c>
      <c r="AZ1225" s="4" t="e">
        <f>IF(#REF!="", "0",#REF! *#REF!/100)</f>
        <v>#REF!</v>
      </c>
      <c r="BA1225" s="4" t="e">
        <f>IF(#REF!="", "0",#REF! *#REF!/100)</f>
        <v>#REF!</v>
      </c>
      <c r="BB1225" s="4" t="e">
        <f>IF(#REF!="", "0",#REF! *#REF!/100)</f>
        <v>#REF!</v>
      </c>
    </row>
    <row r="1226" spans="16:54" x14ac:dyDescent="0.35">
      <c r="P1226" s="14">
        <f>'B. WasteTracking'!G1252</f>
        <v>0</v>
      </c>
      <c r="Q1226" s="67">
        <f>IF(ISNUMBER('B. WasteTracking'!I1252), IF('B. WasteTracking'!$I$38=Calculations!$O$6,'B. WasteTracking'!I1252,'B. WasteTracking'!I1252*'B. WasteTracking'!$H1252/100),0)</f>
        <v>0</v>
      </c>
      <c r="R1226" s="67">
        <f>IF(ISNUMBER('B. WasteTracking'!J1252), IF('B. WasteTracking'!$J$38=Calculations!$O$6,'B. WasteTracking'!J1252,'B. WasteTracking'!J1252*'B. WasteTracking'!$H1252/100),0)</f>
        <v>0</v>
      </c>
      <c r="S1226" s="67">
        <f>IF(ISNUMBER('B. WasteTracking'!K1252), 'B. WasteTracking'!K1252*'B. WasteTracking'!$H1252/100,0)</f>
        <v>0</v>
      </c>
      <c r="T1226" s="67">
        <f>IF(ISNUMBER('B. WasteTracking'!H1252), 'B. WasteTracking'!H1252,0)</f>
        <v>0</v>
      </c>
      <c r="W1226" s="9"/>
      <c r="X1226" s="9"/>
      <c r="AX1226" s="4">
        <v>1214</v>
      </c>
      <c r="AY1226" s="4" t="e">
        <f>IF(#REF!="", "0",#REF! *#REF!/100)</f>
        <v>#REF!</v>
      </c>
      <c r="AZ1226" s="4" t="e">
        <f>IF(#REF!="", "0",#REF! *#REF!/100)</f>
        <v>#REF!</v>
      </c>
      <c r="BA1226" s="4" t="e">
        <f>IF(#REF!="", "0",#REF! *#REF!/100)</f>
        <v>#REF!</v>
      </c>
      <c r="BB1226" s="4" t="e">
        <f>IF(#REF!="", "0",#REF! *#REF!/100)</f>
        <v>#REF!</v>
      </c>
    </row>
    <row r="1227" spans="16:54" x14ac:dyDescent="0.35">
      <c r="P1227" s="14">
        <f>'B. WasteTracking'!G1253</f>
        <v>0</v>
      </c>
      <c r="Q1227" s="67">
        <f>IF(ISNUMBER('B. WasteTracking'!I1253), IF('B. WasteTracking'!$I$38=Calculations!$O$6,'B. WasteTracking'!I1253,'B. WasteTracking'!I1253*'B. WasteTracking'!$H1253/100),0)</f>
        <v>0</v>
      </c>
      <c r="R1227" s="67">
        <f>IF(ISNUMBER('B. WasteTracking'!J1253), IF('B. WasteTracking'!$J$38=Calculations!$O$6,'B. WasteTracking'!J1253,'B. WasteTracking'!J1253*'B. WasteTracking'!$H1253/100),0)</f>
        <v>0</v>
      </c>
      <c r="S1227" s="67">
        <f>IF(ISNUMBER('B. WasteTracking'!K1253), 'B. WasteTracking'!K1253*'B. WasteTracking'!$H1253/100,0)</f>
        <v>0</v>
      </c>
      <c r="T1227" s="67">
        <f>IF(ISNUMBER('B. WasteTracking'!H1253), 'B. WasteTracking'!H1253,0)</f>
        <v>0</v>
      </c>
      <c r="W1227" s="9"/>
      <c r="X1227" s="9"/>
      <c r="AX1227" s="4">
        <v>1215</v>
      </c>
      <c r="AY1227" s="4" t="e">
        <f>IF(#REF!="", "0",#REF! *#REF!/100)</f>
        <v>#REF!</v>
      </c>
      <c r="AZ1227" s="4" t="e">
        <f>IF(#REF!="", "0",#REF! *#REF!/100)</f>
        <v>#REF!</v>
      </c>
      <c r="BA1227" s="4" t="e">
        <f>IF(#REF!="", "0",#REF! *#REF!/100)</f>
        <v>#REF!</v>
      </c>
      <c r="BB1227" s="4" t="e">
        <f>IF(#REF!="", "0",#REF! *#REF!/100)</f>
        <v>#REF!</v>
      </c>
    </row>
    <row r="1228" spans="16:54" x14ac:dyDescent="0.35">
      <c r="P1228" s="14">
        <f>'B. WasteTracking'!G1254</f>
        <v>0</v>
      </c>
      <c r="Q1228" s="67">
        <f>IF(ISNUMBER('B. WasteTracking'!I1254), IF('B. WasteTracking'!$I$38=Calculations!$O$6,'B. WasteTracking'!I1254,'B. WasteTracking'!I1254*'B. WasteTracking'!$H1254/100),0)</f>
        <v>0</v>
      </c>
      <c r="R1228" s="67">
        <f>IF(ISNUMBER('B. WasteTracking'!J1254), IF('B. WasteTracking'!$J$38=Calculations!$O$6,'B. WasteTracking'!J1254,'B. WasteTracking'!J1254*'B. WasteTracking'!$H1254/100),0)</f>
        <v>0</v>
      </c>
      <c r="S1228" s="67">
        <f>IF(ISNUMBER('B. WasteTracking'!K1254), 'B. WasteTracking'!K1254*'B. WasteTracking'!$H1254/100,0)</f>
        <v>0</v>
      </c>
      <c r="T1228" s="67">
        <f>IF(ISNUMBER('B. WasteTracking'!H1254), 'B. WasteTracking'!H1254,0)</f>
        <v>0</v>
      </c>
      <c r="W1228" s="9"/>
      <c r="X1228" s="9"/>
      <c r="AX1228" s="4">
        <v>1216</v>
      </c>
      <c r="AY1228" s="4" t="e">
        <f>IF(#REF!="", "0",#REF! *#REF!/100)</f>
        <v>#REF!</v>
      </c>
      <c r="AZ1228" s="4" t="e">
        <f>IF(#REF!="", "0",#REF! *#REF!/100)</f>
        <v>#REF!</v>
      </c>
      <c r="BA1228" s="4" t="e">
        <f>IF(#REF!="", "0",#REF! *#REF!/100)</f>
        <v>#REF!</v>
      </c>
      <c r="BB1228" s="4" t="e">
        <f>IF(#REF!="", "0",#REF! *#REF!/100)</f>
        <v>#REF!</v>
      </c>
    </row>
    <row r="1229" spans="16:54" x14ac:dyDescent="0.35">
      <c r="P1229" s="14">
        <f>'B. WasteTracking'!G1255</f>
        <v>0</v>
      </c>
      <c r="Q1229" s="67">
        <f>IF(ISNUMBER('B. WasteTracking'!I1255), IF('B. WasteTracking'!$I$38=Calculations!$O$6,'B. WasteTracking'!I1255,'B. WasteTracking'!I1255*'B. WasteTracking'!$H1255/100),0)</f>
        <v>0</v>
      </c>
      <c r="R1229" s="67">
        <f>IF(ISNUMBER('B. WasteTracking'!J1255), IF('B. WasteTracking'!$J$38=Calculations!$O$6,'B. WasteTracking'!J1255,'B. WasteTracking'!J1255*'B. WasteTracking'!$H1255/100),0)</f>
        <v>0</v>
      </c>
      <c r="S1229" s="67">
        <f>IF(ISNUMBER('B. WasteTracking'!K1255), 'B. WasteTracking'!K1255*'B. WasteTracking'!$H1255/100,0)</f>
        <v>0</v>
      </c>
      <c r="T1229" s="67">
        <f>IF(ISNUMBER('B. WasteTracking'!H1255), 'B. WasteTracking'!H1255,0)</f>
        <v>0</v>
      </c>
      <c r="W1229" s="9"/>
      <c r="X1229" s="9"/>
      <c r="AX1229" s="4">
        <v>1217</v>
      </c>
      <c r="AY1229" s="4" t="e">
        <f>IF(#REF!="", "0",#REF! *#REF!/100)</f>
        <v>#REF!</v>
      </c>
      <c r="AZ1229" s="4" t="e">
        <f>IF(#REF!="", "0",#REF! *#REF!/100)</f>
        <v>#REF!</v>
      </c>
      <c r="BA1229" s="4" t="e">
        <f>IF(#REF!="", "0",#REF! *#REF!/100)</f>
        <v>#REF!</v>
      </c>
      <c r="BB1229" s="4" t="e">
        <f>IF(#REF!="", "0",#REF! *#REF!/100)</f>
        <v>#REF!</v>
      </c>
    </row>
    <row r="1230" spans="16:54" x14ac:dyDescent="0.35">
      <c r="P1230" s="14">
        <f>'B. WasteTracking'!G1256</f>
        <v>0</v>
      </c>
      <c r="Q1230" s="67">
        <f>IF(ISNUMBER('B. WasteTracking'!I1256), IF('B. WasteTracking'!$I$38=Calculations!$O$6,'B. WasteTracking'!I1256,'B. WasteTracking'!I1256*'B. WasteTracking'!$H1256/100),0)</f>
        <v>0</v>
      </c>
      <c r="R1230" s="67">
        <f>IF(ISNUMBER('B. WasteTracking'!J1256), IF('B. WasteTracking'!$J$38=Calculations!$O$6,'B. WasteTracking'!J1256,'B. WasteTracking'!J1256*'B. WasteTracking'!$H1256/100),0)</f>
        <v>0</v>
      </c>
      <c r="S1230" s="67">
        <f>IF(ISNUMBER('B. WasteTracking'!K1256), 'B. WasteTracking'!K1256*'B. WasteTracking'!$H1256/100,0)</f>
        <v>0</v>
      </c>
      <c r="T1230" s="67">
        <f>IF(ISNUMBER('B. WasteTracking'!H1256), 'B. WasteTracking'!H1256,0)</f>
        <v>0</v>
      </c>
      <c r="W1230" s="9"/>
      <c r="X1230" s="9"/>
      <c r="AX1230" s="4">
        <v>1218</v>
      </c>
      <c r="AY1230" s="4" t="e">
        <f>IF(#REF!="", "0",#REF! *#REF!/100)</f>
        <v>#REF!</v>
      </c>
      <c r="AZ1230" s="4" t="e">
        <f>IF(#REF!="", "0",#REF! *#REF!/100)</f>
        <v>#REF!</v>
      </c>
      <c r="BA1230" s="4" t="e">
        <f>IF(#REF!="", "0",#REF! *#REF!/100)</f>
        <v>#REF!</v>
      </c>
      <c r="BB1230" s="4" t="e">
        <f>IF(#REF!="", "0",#REF! *#REF!/100)</f>
        <v>#REF!</v>
      </c>
    </row>
    <row r="1231" spans="16:54" x14ac:dyDescent="0.35">
      <c r="P1231" s="14">
        <f>'B. WasteTracking'!G1257</f>
        <v>0</v>
      </c>
      <c r="Q1231" s="67">
        <f>IF(ISNUMBER('B. WasteTracking'!I1257), IF('B. WasteTracking'!$I$38=Calculations!$O$6,'B. WasteTracking'!I1257,'B. WasteTracking'!I1257*'B. WasteTracking'!$H1257/100),0)</f>
        <v>0</v>
      </c>
      <c r="R1231" s="67">
        <f>IF(ISNUMBER('B. WasteTracking'!J1257), IF('B. WasteTracking'!$J$38=Calculations!$O$6,'B. WasteTracking'!J1257,'B. WasteTracking'!J1257*'B. WasteTracking'!$H1257/100),0)</f>
        <v>0</v>
      </c>
      <c r="S1231" s="67">
        <f>IF(ISNUMBER('B. WasteTracking'!K1257), 'B. WasteTracking'!K1257*'B. WasteTracking'!$H1257/100,0)</f>
        <v>0</v>
      </c>
      <c r="T1231" s="67">
        <f>IF(ISNUMBER('B. WasteTracking'!H1257), 'B. WasteTracking'!H1257,0)</f>
        <v>0</v>
      </c>
      <c r="W1231" s="9"/>
      <c r="X1231" s="9"/>
      <c r="AX1231" s="4">
        <v>1219</v>
      </c>
      <c r="AY1231" s="4" t="e">
        <f>IF(#REF!="", "0",#REF! *#REF!/100)</f>
        <v>#REF!</v>
      </c>
      <c r="AZ1231" s="4" t="e">
        <f>IF(#REF!="", "0",#REF! *#REF!/100)</f>
        <v>#REF!</v>
      </c>
      <c r="BA1231" s="4" t="e">
        <f>IF(#REF!="", "0",#REF! *#REF!/100)</f>
        <v>#REF!</v>
      </c>
      <c r="BB1231" s="4" t="e">
        <f>IF(#REF!="", "0",#REF! *#REF!/100)</f>
        <v>#REF!</v>
      </c>
    </row>
    <row r="1232" spans="16:54" x14ac:dyDescent="0.35">
      <c r="P1232" s="14">
        <f>'B. WasteTracking'!G1258</f>
        <v>0</v>
      </c>
      <c r="Q1232" s="67">
        <f>IF(ISNUMBER('B. WasteTracking'!I1258), IF('B. WasteTracking'!$I$38=Calculations!$O$6,'B. WasteTracking'!I1258,'B. WasteTracking'!I1258*'B. WasteTracking'!$H1258/100),0)</f>
        <v>0</v>
      </c>
      <c r="R1232" s="67">
        <f>IF(ISNUMBER('B. WasteTracking'!J1258), IF('B. WasteTracking'!$J$38=Calculations!$O$6,'B. WasteTracking'!J1258,'B. WasteTracking'!J1258*'B. WasteTracking'!$H1258/100),0)</f>
        <v>0</v>
      </c>
      <c r="S1232" s="67">
        <f>IF(ISNUMBER('B. WasteTracking'!K1258), 'B. WasteTracking'!K1258*'B. WasteTracking'!$H1258/100,0)</f>
        <v>0</v>
      </c>
      <c r="T1232" s="67">
        <f>IF(ISNUMBER('B. WasteTracking'!H1258), 'B. WasteTracking'!H1258,0)</f>
        <v>0</v>
      </c>
      <c r="W1232" s="9"/>
      <c r="X1232" s="9"/>
      <c r="AX1232" s="4">
        <v>1220</v>
      </c>
      <c r="AY1232" s="4" t="e">
        <f>IF(#REF!="", "0",#REF! *#REF!/100)</f>
        <v>#REF!</v>
      </c>
      <c r="AZ1232" s="4" t="e">
        <f>IF(#REF!="", "0",#REF! *#REF!/100)</f>
        <v>#REF!</v>
      </c>
      <c r="BA1232" s="4" t="e">
        <f>IF(#REF!="", "0",#REF! *#REF!/100)</f>
        <v>#REF!</v>
      </c>
      <c r="BB1232" s="4" t="e">
        <f>IF(#REF!="", "0",#REF! *#REF!/100)</f>
        <v>#REF!</v>
      </c>
    </row>
    <row r="1233" spans="16:54" x14ac:dyDescent="0.35">
      <c r="P1233" s="14">
        <f>'B. WasteTracking'!G1259</f>
        <v>0</v>
      </c>
      <c r="Q1233" s="67">
        <f>IF(ISNUMBER('B. WasteTracking'!I1259), IF('B. WasteTracking'!$I$38=Calculations!$O$6,'B. WasteTracking'!I1259,'B. WasteTracking'!I1259*'B. WasteTracking'!$H1259/100),0)</f>
        <v>0</v>
      </c>
      <c r="R1233" s="67">
        <f>IF(ISNUMBER('B. WasteTracking'!J1259), IF('B. WasteTracking'!$J$38=Calculations!$O$6,'B. WasteTracking'!J1259,'B. WasteTracking'!J1259*'B. WasteTracking'!$H1259/100),0)</f>
        <v>0</v>
      </c>
      <c r="S1233" s="67">
        <f>IF(ISNUMBER('B. WasteTracking'!K1259), 'B. WasteTracking'!K1259*'B. WasteTracking'!$H1259/100,0)</f>
        <v>0</v>
      </c>
      <c r="T1233" s="67">
        <f>IF(ISNUMBER('B. WasteTracking'!H1259), 'B. WasteTracking'!H1259,0)</f>
        <v>0</v>
      </c>
      <c r="W1233" s="9"/>
      <c r="X1233" s="9"/>
      <c r="AX1233" s="4">
        <v>1221</v>
      </c>
      <c r="AY1233" s="4" t="e">
        <f>IF(#REF!="", "0",#REF! *#REF!/100)</f>
        <v>#REF!</v>
      </c>
      <c r="AZ1233" s="4" t="e">
        <f>IF(#REF!="", "0",#REF! *#REF!/100)</f>
        <v>#REF!</v>
      </c>
      <c r="BA1233" s="4" t="e">
        <f>IF(#REF!="", "0",#REF! *#REF!/100)</f>
        <v>#REF!</v>
      </c>
      <c r="BB1233" s="4" t="e">
        <f>IF(#REF!="", "0",#REF! *#REF!/100)</f>
        <v>#REF!</v>
      </c>
    </row>
    <row r="1234" spans="16:54" x14ac:dyDescent="0.35">
      <c r="P1234" s="14">
        <f>'B. WasteTracking'!G1260</f>
        <v>0</v>
      </c>
      <c r="Q1234" s="67">
        <f>IF(ISNUMBER('B. WasteTracking'!I1260), IF('B. WasteTracking'!$I$38=Calculations!$O$6,'B. WasteTracking'!I1260,'B. WasteTracking'!I1260*'B. WasteTracking'!$H1260/100),0)</f>
        <v>0</v>
      </c>
      <c r="R1234" s="67">
        <f>IF(ISNUMBER('B. WasteTracking'!J1260), IF('B. WasteTracking'!$J$38=Calculations!$O$6,'B. WasteTracking'!J1260,'B. WasteTracking'!J1260*'B. WasteTracking'!$H1260/100),0)</f>
        <v>0</v>
      </c>
      <c r="S1234" s="67">
        <f>IF(ISNUMBER('B. WasteTracking'!K1260), 'B. WasteTracking'!K1260*'B. WasteTracking'!$H1260/100,0)</f>
        <v>0</v>
      </c>
      <c r="T1234" s="67">
        <f>IF(ISNUMBER('B. WasteTracking'!H1260), 'B. WasteTracking'!H1260,0)</f>
        <v>0</v>
      </c>
      <c r="W1234" s="9"/>
      <c r="X1234" s="9"/>
      <c r="AX1234" s="4">
        <v>1222</v>
      </c>
      <c r="AY1234" s="4" t="e">
        <f>IF(#REF!="", "0",#REF! *#REF!/100)</f>
        <v>#REF!</v>
      </c>
      <c r="AZ1234" s="4" t="e">
        <f>IF(#REF!="", "0",#REF! *#REF!/100)</f>
        <v>#REF!</v>
      </c>
      <c r="BA1234" s="4" t="e">
        <f>IF(#REF!="", "0",#REF! *#REF!/100)</f>
        <v>#REF!</v>
      </c>
      <c r="BB1234" s="4" t="e">
        <f>IF(#REF!="", "0",#REF! *#REF!/100)</f>
        <v>#REF!</v>
      </c>
    </row>
    <row r="1235" spans="16:54" x14ac:dyDescent="0.35">
      <c r="P1235" s="14">
        <f>'B. WasteTracking'!G1261</f>
        <v>0</v>
      </c>
      <c r="Q1235" s="67">
        <f>IF(ISNUMBER('B. WasteTracking'!I1261), IF('B. WasteTracking'!$I$38=Calculations!$O$6,'B. WasteTracking'!I1261,'B. WasteTracking'!I1261*'B. WasteTracking'!$H1261/100),0)</f>
        <v>0</v>
      </c>
      <c r="R1235" s="67">
        <f>IF(ISNUMBER('B. WasteTracking'!J1261), IF('B. WasteTracking'!$J$38=Calculations!$O$6,'B. WasteTracking'!J1261,'B. WasteTracking'!J1261*'B. WasteTracking'!$H1261/100),0)</f>
        <v>0</v>
      </c>
      <c r="S1235" s="67">
        <f>IF(ISNUMBER('B. WasteTracking'!K1261), 'B. WasteTracking'!K1261*'B. WasteTracking'!$H1261/100,0)</f>
        <v>0</v>
      </c>
      <c r="T1235" s="67">
        <f>IF(ISNUMBER('B. WasteTracking'!H1261), 'B. WasteTracking'!H1261,0)</f>
        <v>0</v>
      </c>
      <c r="W1235" s="9"/>
      <c r="X1235" s="9"/>
      <c r="AX1235" s="4">
        <v>1223</v>
      </c>
      <c r="AY1235" s="4" t="e">
        <f>IF(#REF!="", "0",#REF! *#REF!/100)</f>
        <v>#REF!</v>
      </c>
      <c r="AZ1235" s="4" t="e">
        <f>IF(#REF!="", "0",#REF! *#REF!/100)</f>
        <v>#REF!</v>
      </c>
      <c r="BA1235" s="4" t="e">
        <f>IF(#REF!="", "0",#REF! *#REF!/100)</f>
        <v>#REF!</v>
      </c>
      <c r="BB1235" s="4" t="e">
        <f>IF(#REF!="", "0",#REF! *#REF!/100)</f>
        <v>#REF!</v>
      </c>
    </row>
    <row r="1236" spans="16:54" x14ac:dyDescent="0.35">
      <c r="P1236" s="14">
        <f>'B. WasteTracking'!G1262</f>
        <v>0</v>
      </c>
      <c r="Q1236" s="67">
        <f>IF(ISNUMBER('B. WasteTracking'!I1262), IF('B. WasteTracking'!$I$38=Calculations!$O$6,'B. WasteTracking'!I1262,'B. WasteTracking'!I1262*'B. WasteTracking'!$H1262/100),0)</f>
        <v>0</v>
      </c>
      <c r="R1236" s="67">
        <f>IF(ISNUMBER('B. WasteTracking'!J1262), IF('B. WasteTracking'!$J$38=Calculations!$O$6,'B. WasteTracking'!J1262,'B. WasteTracking'!J1262*'B. WasteTracking'!$H1262/100),0)</f>
        <v>0</v>
      </c>
      <c r="S1236" s="67">
        <f>IF(ISNUMBER('B. WasteTracking'!K1262), 'B. WasteTracking'!K1262*'B. WasteTracking'!$H1262/100,0)</f>
        <v>0</v>
      </c>
      <c r="T1236" s="67">
        <f>IF(ISNUMBER('B. WasteTracking'!H1262), 'B. WasteTracking'!H1262,0)</f>
        <v>0</v>
      </c>
      <c r="W1236" s="9"/>
      <c r="X1236" s="9"/>
      <c r="AX1236" s="4">
        <v>1224</v>
      </c>
      <c r="AY1236" s="4" t="e">
        <f>IF(#REF!="", "0",#REF! *#REF!/100)</f>
        <v>#REF!</v>
      </c>
      <c r="AZ1236" s="4" t="e">
        <f>IF(#REF!="", "0",#REF! *#REF!/100)</f>
        <v>#REF!</v>
      </c>
      <c r="BA1236" s="4" t="e">
        <f>IF(#REF!="", "0",#REF! *#REF!/100)</f>
        <v>#REF!</v>
      </c>
      <c r="BB1236" s="4" t="e">
        <f>IF(#REF!="", "0",#REF! *#REF!/100)</f>
        <v>#REF!</v>
      </c>
    </row>
    <row r="1237" spans="16:54" x14ac:dyDescent="0.35">
      <c r="P1237" s="14">
        <f>'B. WasteTracking'!G1263</f>
        <v>0</v>
      </c>
      <c r="Q1237" s="67">
        <f>IF(ISNUMBER('B. WasteTracking'!I1263), IF('B. WasteTracking'!$I$38=Calculations!$O$6,'B. WasteTracking'!I1263,'B. WasteTracking'!I1263*'B. WasteTracking'!$H1263/100),0)</f>
        <v>0</v>
      </c>
      <c r="R1237" s="67">
        <f>IF(ISNUMBER('B. WasteTracking'!J1263), IF('B. WasteTracking'!$J$38=Calculations!$O$6,'B. WasteTracking'!J1263,'B. WasteTracking'!J1263*'B. WasteTracking'!$H1263/100),0)</f>
        <v>0</v>
      </c>
      <c r="S1237" s="67">
        <f>IF(ISNUMBER('B. WasteTracking'!K1263), 'B. WasteTracking'!K1263*'B. WasteTracking'!$H1263/100,0)</f>
        <v>0</v>
      </c>
      <c r="T1237" s="67">
        <f>IF(ISNUMBER('B. WasteTracking'!H1263), 'B. WasteTracking'!H1263,0)</f>
        <v>0</v>
      </c>
      <c r="W1237" s="9"/>
      <c r="X1237" s="9"/>
      <c r="AX1237" s="4">
        <v>1225</v>
      </c>
      <c r="AY1237" s="4" t="e">
        <f>IF(#REF!="", "0",#REF! *#REF!/100)</f>
        <v>#REF!</v>
      </c>
      <c r="AZ1237" s="4" t="e">
        <f>IF(#REF!="", "0",#REF! *#REF!/100)</f>
        <v>#REF!</v>
      </c>
      <c r="BA1237" s="4" t="e">
        <f>IF(#REF!="", "0",#REF! *#REF!/100)</f>
        <v>#REF!</v>
      </c>
      <c r="BB1237" s="4" t="e">
        <f>IF(#REF!="", "0",#REF! *#REF!/100)</f>
        <v>#REF!</v>
      </c>
    </row>
    <row r="1238" spans="16:54" x14ac:dyDescent="0.35">
      <c r="P1238" s="14">
        <f>'B. WasteTracking'!G1264</f>
        <v>0</v>
      </c>
      <c r="Q1238" s="67">
        <f>IF(ISNUMBER('B. WasteTracking'!I1264), IF('B. WasteTracking'!$I$38=Calculations!$O$6,'B. WasteTracking'!I1264,'B. WasteTracking'!I1264*'B. WasteTracking'!$H1264/100),0)</f>
        <v>0</v>
      </c>
      <c r="R1238" s="67">
        <f>IF(ISNUMBER('B. WasteTracking'!J1264), IF('B. WasteTracking'!$J$38=Calculations!$O$6,'B. WasteTracking'!J1264,'B. WasteTracking'!J1264*'B. WasteTracking'!$H1264/100),0)</f>
        <v>0</v>
      </c>
      <c r="S1238" s="67">
        <f>IF(ISNUMBER('B. WasteTracking'!K1264), 'B. WasteTracking'!K1264*'B. WasteTracking'!$H1264/100,0)</f>
        <v>0</v>
      </c>
      <c r="T1238" s="67">
        <f>IF(ISNUMBER('B. WasteTracking'!H1264), 'B. WasteTracking'!H1264,0)</f>
        <v>0</v>
      </c>
      <c r="W1238" s="9"/>
      <c r="X1238" s="9"/>
      <c r="AX1238" s="4">
        <v>1226</v>
      </c>
      <c r="AY1238" s="4" t="e">
        <f>IF(#REF!="", "0",#REF! *#REF!/100)</f>
        <v>#REF!</v>
      </c>
      <c r="AZ1238" s="4" t="e">
        <f>IF(#REF!="", "0",#REF! *#REF!/100)</f>
        <v>#REF!</v>
      </c>
      <c r="BA1238" s="4" t="e">
        <f>IF(#REF!="", "0",#REF! *#REF!/100)</f>
        <v>#REF!</v>
      </c>
      <c r="BB1238" s="4" t="e">
        <f>IF(#REF!="", "0",#REF! *#REF!/100)</f>
        <v>#REF!</v>
      </c>
    </row>
    <row r="1239" spans="16:54" x14ac:dyDescent="0.35">
      <c r="P1239" s="14">
        <f>'B. WasteTracking'!G1265</f>
        <v>0</v>
      </c>
      <c r="Q1239" s="67">
        <f>IF(ISNUMBER('B. WasteTracking'!I1265), IF('B. WasteTracking'!$I$38=Calculations!$O$6,'B. WasteTracking'!I1265,'B. WasteTracking'!I1265*'B. WasteTracking'!$H1265/100),0)</f>
        <v>0</v>
      </c>
      <c r="R1239" s="67">
        <f>IF(ISNUMBER('B. WasteTracking'!J1265), IF('B. WasteTracking'!$J$38=Calculations!$O$6,'B. WasteTracking'!J1265,'B. WasteTracking'!J1265*'B. WasteTracking'!$H1265/100),0)</f>
        <v>0</v>
      </c>
      <c r="S1239" s="67">
        <f>IF(ISNUMBER('B. WasteTracking'!K1265), 'B. WasteTracking'!K1265*'B. WasteTracking'!$H1265/100,0)</f>
        <v>0</v>
      </c>
      <c r="T1239" s="67">
        <f>IF(ISNUMBER('B. WasteTracking'!H1265), 'B. WasteTracking'!H1265,0)</f>
        <v>0</v>
      </c>
      <c r="W1239" s="9"/>
      <c r="X1239" s="9"/>
      <c r="AX1239" s="4">
        <v>1227</v>
      </c>
      <c r="AY1239" s="4" t="e">
        <f>IF(#REF!="", "0",#REF! *#REF!/100)</f>
        <v>#REF!</v>
      </c>
      <c r="AZ1239" s="4" t="e">
        <f>IF(#REF!="", "0",#REF! *#REF!/100)</f>
        <v>#REF!</v>
      </c>
      <c r="BA1239" s="4" t="e">
        <f>IF(#REF!="", "0",#REF! *#REF!/100)</f>
        <v>#REF!</v>
      </c>
      <c r="BB1239" s="4" t="e">
        <f>IF(#REF!="", "0",#REF! *#REF!/100)</f>
        <v>#REF!</v>
      </c>
    </row>
    <row r="1240" spans="16:54" x14ac:dyDescent="0.35">
      <c r="P1240" s="14">
        <f>'B. WasteTracking'!G1266</f>
        <v>0</v>
      </c>
      <c r="Q1240" s="67">
        <f>IF(ISNUMBER('B. WasteTracking'!I1266), IF('B. WasteTracking'!$I$38=Calculations!$O$6,'B. WasteTracking'!I1266,'B. WasteTracking'!I1266*'B. WasteTracking'!$H1266/100),0)</f>
        <v>0</v>
      </c>
      <c r="R1240" s="67">
        <f>IF(ISNUMBER('B. WasteTracking'!J1266), IF('B. WasteTracking'!$J$38=Calculations!$O$6,'B. WasteTracking'!J1266,'B. WasteTracking'!J1266*'B. WasteTracking'!$H1266/100),0)</f>
        <v>0</v>
      </c>
      <c r="S1240" s="67">
        <f>IF(ISNUMBER('B. WasteTracking'!K1266), 'B. WasteTracking'!K1266*'B. WasteTracking'!$H1266/100,0)</f>
        <v>0</v>
      </c>
      <c r="T1240" s="67">
        <f>IF(ISNUMBER('B. WasteTracking'!H1266), 'B. WasteTracking'!H1266,0)</f>
        <v>0</v>
      </c>
      <c r="W1240" s="9"/>
      <c r="X1240" s="9"/>
      <c r="AX1240" s="4">
        <v>1228</v>
      </c>
      <c r="AY1240" s="4" t="e">
        <f>IF(#REF!="", "0",#REF! *#REF!/100)</f>
        <v>#REF!</v>
      </c>
      <c r="AZ1240" s="4" t="e">
        <f>IF(#REF!="", "0",#REF! *#REF!/100)</f>
        <v>#REF!</v>
      </c>
      <c r="BA1240" s="4" t="e">
        <f>IF(#REF!="", "0",#REF! *#REF!/100)</f>
        <v>#REF!</v>
      </c>
      <c r="BB1240" s="4" t="e">
        <f>IF(#REF!="", "0",#REF! *#REF!/100)</f>
        <v>#REF!</v>
      </c>
    </row>
    <row r="1241" spans="16:54" x14ac:dyDescent="0.35">
      <c r="P1241" s="14">
        <f>'B. WasteTracking'!G1267</f>
        <v>0</v>
      </c>
      <c r="Q1241" s="67">
        <f>IF(ISNUMBER('B. WasteTracking'!I1267), IF('B. WasteTracking'!$I$38=Calculations!$O$6,'B. WasteTracking'!I1267,'B. WasteTracking'!I1267*'B. WasteTracking'!$H1267/100),0)</f>
        <v>0</v>
      </c>
      <c r="R1241" s="67">
        <f>IF(ISNUMBER('B. WasteTracking'!J1267), IF('B. WasteTracking'!$J$38=Calculations!$O$6,'B. WasteTracking'!J1267,'B. WasteTracking'!J1267*'B. WasteTracking'!$H1267/100),0)</f>
        <v>0</v>
      </c>
      <c r="S1241" s="67">
        <f>IF(ISNUMBER('B. WasteTracking'!K1267), 'B. WasteTracking'!K1267*'B. WasteTracking'!$H1267/100,0)</f>
        <v>0</v>
      </c>
      <c r="T1241" s="67">
        <f>IF(ISNUMBER('B. WasteTracking'!H1267), 'B. WasteTracking'!H1267,0)</f>
        <v>0</v>
      </c>
      <c r="W1241" s="9"/>
      <c r="X1241" s="9"/>
      <c r="AX1241" s="4">
        <v>1229</v>
      </c>
      <c r="AY1241" s="4" t="e">
        <f>IF(#REF!="", "0",#REF! *#REF!/100)</f>
        <v>#REF!</v>
      </c>
      <c r="AZ1241" s="4" t="e">
        <f>IF(#REF!="", "0",#REF! *#REF!/100)</f>
        <v>#REF!</v>
      </c>
      <c r="BA1241" s="4" t="e">
        <f>IF(#REF!="", "0",#REF! *#REF!/100)</f>
        <v>#REF!</v>
      </c>
      <c r="BB1241" s="4" t="e">
        <f>IF(#REF!="", "0",#REF! *#REF!/100)</f>
        <v>#REF!</v>
      </c>
    </row>
    <row r="1242" spans="16:54" x14ac:dyDescent="0.35">
      <c r="P1242" s="14">
        <f>'B. WasteTracking'!G1268</f>
        <v>0</v>
      </c>
      <c r="Q1242" s="67">
        <f>IF(ISNUMBER('B. WasteTracking'!I1268), IF('B. WasteTracking'!$I$38=Calculations!$O$6,'B. WasteTracking'!I1268,'B. WasteTracking'!I1268*'B. WasteTracking'!$H1268/100),0)</f>
        <v>0</v>
      </c>
      <c r="R1242" s="67">
        <f>IF(ISNUMBER('B. WasteTracking'!J1268), IF('B. WasteTracking'!$J$38=Calculations!$O$6,'B. WasteTracking'!J1268,'B. WasteTracking'!J1268*'B. WasteTracking'!$H1268/100),0)</f>
        <v>0</v>
      </c>
      <c r="S1242" s="67">
        <f>IF(ISNUMBER('B. WasteTracking'!K1268), 'B. WasteTracking'!K1268*'B. WasteTracking'!$H1268/100,0)</f>
        <v>0</v>
      </c>
      <c r="T1242" s="67">
        <f>IF(ISNUMBER('B. WasteTracking'!H1268), 'B. WasteTracking'!H1268,0)</f>
        <v>0</v>
      </c>
      <c r="W1242" s="9"/>
      <c r="X1242" s="9"/>
      <c r="AX1242" s="4">
        <v>1230</v>
      </c>
      <c r="AY1242" s="4" t="e">
        <f>IF(#REF!="", "0",#REF! *#REF!/100)</f>
        <v>#REF!</v>
      </c>
      <c r="AZ1242" s="4" t="e">
        <f>IF(#REF!="", "0",#REF! *#REF!/100)</f>
        <v>#REF!</v>
      </c>
      <c r="BA1242" s="4" t="e">
        <f>IF(#REF!="", "0",#REF! *#REF!/100)</f>
        <v>#REF!</v>
      </c>
      <c r="BB1242" s="4" t="e">
        <f>IF(#REF!="", "0",#REF! *#REF!/100)</f>
        <v>#REF!</v>
      </c>
    </row>
    <row r="1243" spans="16:54" x14ac:dyDescent="0.35">
      <c r="P1243" s="14">
        <f>'B. WasteTracking'!G1269</f>
        <v>0</v>
      </c>
      <c r="Q1243" s="67">
        <f>IF(ISNUMBER('B. WasteTracking'!I1269), IF('B. WasteTracking'!$I$38=Calculations!$O$6,'B. WasteTracking'!I1269,'B. WasteTracking'!I1269*'B. WasteTracking'!$H1269/100),0)</f>
        <v>0</v>
      </c>
      <c r="R1243" s="67">
        <f>IF(ISNUMBER('B. WasteTracking'!J1269), IF('B. WasteTracking'!$J$38=Calculations!$O$6,'B. WasteTracking'!J1269,'B. WasteTracking'!J1269*'B. WasteTracking'!$H1269/100),0)</f>
        <v>0</v>
      </c>
      <c r="S1243" s="67">
        <f>IF(ISNUMBER('B. WasteTracking'!K1269), 'B. WasteTracking'!K1269*'B. WasteTracking'!$H1269/100,0)</f>
        <v>0</v>
      </c>
      <c r="T1243" s="67">
        <f>IF(ISNUMBER('B. WasteTracking'!H1269), 'B. WasteTracking'!H1269,0)</f>
        <v>0</v>
      </c>
      <c r="W1243" s="9"/>
      <c r="X1243" s="9"/>
      <c r="AX1243" s="4">
        <v>1231</v>
      </c>
      <c r="AY1243" s="4" t="e">
        <f>IF(#REF!="", "0",#REF! *#REF!/100)</f>
        <v>#REF!</v>
      </c>
      <c r="AZ1243" s="4" t="e">
        <f>IF(#REF!="", "0",#REF! *#REF!/100)</f>
        <v>#REF!</v>
      </c>
      <c r="BA1243" s="4" t="e">
        <f>IF(#REF!="", "0",#REF! *#REF!/100)</f>
        <v>#REF!</v>
      </c>
      <c r="BB1243" s="4" t="e">
        <f>IF(#REF!="", "0",#REF! *#REF!/100)</f>
        <v>#REF!</v>
      </c>
    </row>
    <row r="1244" spans="16:54" x14ac:dyDescent="0.35">
      <c r="P1244" s="14">
        <f>'B. WasteTracking'!G1270</f>
        <v>0</v>
      </c>
      <c r="Q1244" s="67">
        <f>IF(ISNUMBER('B. WasteTracking'!I1270), IF('B. WasteTracking'!$I$38=Calculations!$O$6,'B. WasteTracking'!I1270,'B. WasteTracking'!I1270*'B. WasteTracking'!$H1270/100),0)</f>
        <v>0</v>
      </c>
      <c r="R1244" s="67">
        <f>IF(ISNUMBER('B. WasteTracking'!J1270), IF('B. WasteTracking'!$J$38=Calculations!$O$6,'B. WasteTracking'!J1270,'B. WasteTracking'!J1270*'B. WasteTracking'!$H1270/100),0)</f>
        <v>0</v>
      </c>
      <c r="S1244" s="67">
        <f>IF(ISNUMBER('B. WasteTracking'!K1270), 'B. WasteTracking'!K1270*'B. WasteTracking'!$H1270/100,0)</f>
        <v>0</v>
      </c>
      <c r="T1244" s="67">
        <f>IF(ISNUMBER('B. WasteTracking'!H1270), 'B. WasteTracking'!H1270,0)</f>
        <v>0</v>
      </c>
      <c r="W1244" s="9"/>
      <c r="X1244" s="9"/>
      <c r="AX1244" s="4">
        <v>1232</v>
      </c>
      <c r="AY1244" s="4" t="e">
        <f>IF(#REF!="", "0",#REF! *#REF!/100)</f>
        <v>#REF!</v>
      </c>
      <c r="AZ1244" s="4" t="e">
        <f>IF(#REF!="", "0",#REF! *#REF!/100)</f>
        <v>#REF!</v>
      </c>
      <c r="BA1244" s="4" t="e">
        <f>IF(#REF!="", "0",#REF! *#REF!/100)</f>
        <v>#REF!</v>
      </c>
      <c r="BB1244" s="4" t="e">
        <f>IF(#REF!="", "0",#REF! *#REF!/100)</f>
        <v>#REF!</v>
      </c>
    </row>
    <row r="1245" spans="16:54" x14ac:dyDescent="0.35">
      <c r="P1245" s="14">
        <f>'B. WasteTracking'!G1271</f>
        <v>0</v>
      </c>
      <c r="Q1245" s="67">
        <f>IF(ISNUMBER('B. WasteTracking'!I1271), IF('B. WasteTracking'!$I$38=Calculations!$O$6,'B. WasteTracking'!I1271,'B. WasteTracking'!I1271*'B. WasteTracking'!$H1271/100),0)</f>
        <v>0</v>
      </c>
      <c r="R1245" s="67">
        <f>IF(ISNUMBER('B. WasteTracking'!J1271), IF('B. WasteTracking'!$J$38=Calculations!$O$6,'B. WasteTracking'!J1271,'B. WasteTracking'!J1271*'B. WasteTracking'!$H1271/100),0)</f>
        <v>0</v>
      </c>
      <c r="S1245" s="67">
        <f>IF(ISNUMBER('B. WasteTracking'!K1271), 'B. WasteTracking'!K1271*'B. WasteTracking'!$H1271/100,0)</f>
        <v>0</v>
      </c>
      <c r="T1245" s="67">
        <f>IF(ISNUMBER('B. WasteTracking'!H1271), 'B. WasteTracking'!H1271,0)</f>
        <v>0</v>
      </c>
      <c r="W1245" s="9"/>
      <c r="X1245" s="9"/>
      <c r="AX1245" s="4">
        <v>1233</v>
      </c>
      <c r="AY1245" s="4" t="e">
        <f>IF(#REF!="", "0",#REF! *#REF!/100)</f>
        <v>#REF!</v>
      </c>
      <c r="AZ1245" s="4" t="e">
        <f>IF(#REF!="", "0",#REF! *#REF!/100)</f>
        <v>#REF!</v>
      </c>
      <c r="BA1245" s="4" t="e">
        <f>IF(#REF!="", "0",#REF! *#REF!/100)</f>
        <v>#REF!</v>
      </c>
      <c r="BB1245" s="4" t="e">
        <f>IF(#REF!="", "0",#REF! *#REF!/100)</f>
        <v>#REF!</v>
      </c>
    </row>
    <row r="1246" spans="16:54" x14ac:dyDescent="0.35">
      <c r="P1246" s="14">
        <f>'B. WasteTracking'!G1272</f>
        <v>0</v>
      </c>
      <c r="Q1246" s="67">
        <f>IF(ISNUMBER('B. WasteTracking'!I1272), IF('B. WasteTracking'!$I$38=Calculations!$O$6,'B. WasteTracking'!I1272,'B. WasteTracking'!I1272*'B. WasteTracking'!$H1272/100),0)</f>
        <v>0</v>
      </c>
      <c r="R1246" s="67">
        <f>IF(ISNUMBER('B. WasteTracking'!J1272), IF('B. WasteTracking'!$J$38=Calculations!$O$6,'B. WasteTracking'!J1272,'B. WasteTracking'!J1272*'B. WasteTracking'!$H1272/100),0)</f>
        <v>0</v>
      </c>
      <c r="S1246" s="67">
        <f>IF(ISNUMBER('B. WasteTracking'!K1272), 'B. WasteTracking'!K1272*'B. WasteTracking'!$H1272/100,0)</f>
        <v>0</v>
      </c>
      <c r="T1246" s="67">
        <f>IF(ISNUMBER('B. WasteTracking'!H1272), 'B. WasteTracking'!H1272,0)</f>
        <v>0</v>
      </c>
      <c r="W1246" s="9"/>
      <c r="X1246" s="9"/>
      <c r="AX1246" s="4">
        <v>1234</v>
      </c>
      <c r="AY1246" s="4" t="e">
        <f>IF(#REF!="", "0",#REF! *#REF!/100)</f>
        <v>#REF!</v>
      </c>
      <c r="AZ1246" s="4" t="e">
        <f>IF(#REF!="", "0",#REF! *#REF!/100)</f>
        <v>#REF!</v>
      </c>
      <c r="BA1246" s="4" t="e">
        <f>IF(#REF!="", "0",#REF! *#REF!/100)</f>
        <v>#REF!</v>
      </c>
      <c r="BB1246" s="4" t="e">
        <f>IF(#REF!="", "0",#REF! *#REF!/100)</f>
        <v>#REF!</v>
      </c>
    </row>
    <row r="1247" spans="16:54" x14ac:dyDescent="0.35">
      <c r="P1247" s="14">
        <f>'B. WasteTracking'!G1273</f>
        <v>0</v>
      </c>
      <c r="Q1247" s="67">
        <f>IF(ISNUMBER('B. WasteTracking'!I1273), IF('B. WasteTracking'!$I$38=Calculations!$O$6,'B. WasteTracking'!I1273,'B. WasteTracking'!I1273*'B. WasteTracking'!$H1273/100),0)</f>
        <v>0</v>
      </c>
      <c r="R1247" s="67">
        <f>IF(ISNUMBER('B. WasteTracking'!J1273), IF('B. WasteTracking'!$J$38=Calculations!$O$6,'B. WasteTracking'!J1273,'B. WasteTracking'!J1273*'B. WasteTracking'!$H1273/100),0)</f>
        <v>0</v>
      </c>
      <c r="S1247" s="67">
        <f>IF(ISNUMBER('B. WasteTracking'!K1273), 'B. WasteTracking'!K1273*'B. WasteTracking'!$H1273/100,0)</f>
        <v>0</v>
      </c>
      <c r="T1247" s="67">
        <f>IF(ISNUMBER('B. WasteTracking'!H1273), 'B. WasteTracking'!H1273,0)</f>
        <v>0</v>
      </c>
      <c r="W1247" s="9"/>
      <c r="X1247" s="9"/>
      <c r="AX1247" s="4">
        <v>1235</v>
      </c>
      <c r="AY1247" s="4" t="e">
        <f>IF(#REF!="", "0",#REF! *#REF!/100)</f>
        <v>#REF!</v>
      </c>
      <c r="AZ1247" s="4" t="e">
        <f>IF(#REF!="", "0",#REF! *#REF!/100)</f>
        <v>#REF!</v>
      </c>
      <c r="BA1247" s="4" t="e">
        <f>IF(#REF!="", "0",#REF! *#REF!/100)</f>
        <v>#REF!</v>
      </c>
      <c r="BB1247" s="4" t="e">
        <f>IF(#REF!="", "0",#REF! *#REF!/100)</f>
        <v>#REF!</v>
      </c>
    </row>
    <row r="1248" spans="16:54" x14ac:dyDescent="0.35">
      <c r="P1248" s="14">
        <f>'B. WasteTracking'!G1274</f>
        <v>0</v>
      </c>
      <c r="Q1248" s="67">
        <f>IF(ISNUMBER('B. WasteTracking'!I1274), IF('B. WasteTracking'!$I$38=Calculations!$O$6,'B. WasteTracking'!I1274,'B. WasteTracking'!I1274*'B. WasteTracking'!$H1274/100),0)</f>
        <v>0</v>
      </c>
      <c r="R1248" s="67">
        <f>IF(ISNUMBER('B. WasteTracking'!J1274), IF('B. WasteTracking'!$J$38=Calculations!$O$6,'B. WasteTracking'!J1274,'B. WasteTracking'!J1274*'B. WasteTracking'!$H1274/100),0)</f>
        <v>0</v>
      </c>
      <c r="S1248" s="67">
        <f>IF(ISNUMBER('B. WasteTracking'!K1274), 'B. WasteTracking'!K1274*'B. WasteTracking'!$H1274/100,0)</f>
        <v>0</v>
      </c>
      <c r="T1248" s="67">
        <f>IF(ISNUMBER('B. WasteTracking'!H1274), 'B. WasteTracking'!H1274,0)</f>
        <v>0</v>
      </c>
      <c r="W1248" s="9"/>
      <c r="X1248" s="9"/>
      <c r="AX1248" s="4">
        <v>1236</v>
      </c>
      <c r="AY1248" s="4" t="e">
        <f>IF(#REF!="", "0",#REF! *#REF!/100)</f>
        <v>#REF!</v>
      </c>
      <c r="AZ1248" s="4" t="e">
        <f>IF(#REF!="", "0",#REF! *#REF!/100)</f>
        <v>#REF!</v>
      </c>
      <c r="BA1248" s="4" t="e">
        <f>IF(#REF!="", "0",#REF! *#REF!/100)</f>
        <v>#REF!</v>
      </c>
      <c r="BB1248" s="4" t="e">
        <f>IF(#REF!="", "0",#REF! *#REF!/100)</f>
        <v>#REF!</v>
      </c>
    </row>
    <row r="1249" spans="15:54" x14ac:dyDescent="0.35">
      <c r="P1249" s="14">
        <f>'B. WasteTracking'!G1275</f>
        <v>0</v>
      </c>
      <c r="Q1249" s="67">
        <f>IF(ISNUMBER('B. WasteTracking'!I1275), IF('B. WasteTracking'!$I$38=Calculations!$O$6,'B. WasteTracking'!I1275,'B. WasteTracking'!I1275*'B. WasteTracking'!$H1275/100),0)</f>
        <v>0</v>
      </c>
      <c r="R1249" s="67">
        <f>IF(ISNUMBER('B. WasteTracking'!J1275), IF('B. WasteTracking'!$J$38=Calculations!$O$6,'B. WasteTracking'!J1275,'B. WasteTracking'!J1275*'B. WasteTracking'!$H1275/100),0)</f>
        <v>0</v>
      </c>
      <c r="S1249" s="67">
        <f>IF(ISNUMBER('B. WasteTracking'!K1275), 'B. WasteTracking'!K1275*'B. WasteTracking'!$H1275/100,0)</f>
        <v>0</v>
      </c>
      <c r="T1249" s="67">
        <f>IF(ISNUMBER('B. WasteTracking'!H1275), 'B. WasteTracking'!H1275,0)</f>
        <v>0</v>
      </c>
      <c r="W1249" s="9"/>
      <c r="X1249" s="9"/>
      <c r="AX1249" s="4">
        <v>1237</v>
      </c>
      <c r="AY1249" s="4" t="e">
        <f>IF(#REF!="", "0",#REF! *#REF!/100)</f>
        <v>#REF!</v>
      </c>
      <c r="AZ1249" s="4" t="e">
        <f>IF(#REF!="", "0",#REF! *#REF!/100)</f>
        <v>#REF!</v>
      </c>
      <c r="BA1249" s="4" t="e">
        <f>IF(#REF!="", "0",#REF! *#REF!/100)</f>
        <v>#REF!</v>
      </c>
      <c r="BB1249" s="4" t="e">
        <f>IF(#REF!="", "0",#REF! *#REF!/100)</f>
        <v>#REF!</v>
      </c>
    </row>
    <row r="1250" spans="15:54" x14ac:dyDescent="0.35">
      <c r="P1250" s="14">
        <f>'B. WasteTracking'!G1276</f>
        <v>0</v>
      </c>
      <c r="Q1250" s="67">
        <f>IF(ISNUMBER('B. WasteTracking'!I1276), IF('B. WasteTracking'!$I$38=Calculations!$O$6,'B. WasteTracking'!I1276,'B. WasteTracking'!I1276*'B. WasteTracking'!$H1276/100),0)</f>
        <v>0</v>
      </c>
      <c r="R1250" s="67">
        <f>IF(ISNUMBER('B. WasteTracking'!J1276), IF('B. WasteTracking'!$J$38=Calculations!$O$6,'B. WasteTracking'!J1276,'B. WasteTracking'!J1276*'B. WasteTracking'!$H1276/100),0)</f>
        <v>0</v>
      </c>
      <c r="S1250" s="67">
        <f>IF(ISNUMBER('B. WasteTracking'!K1276), 'B. WasteTracking'!K1276*'B. WasteTracking'!$H1276/100,0)</f>
        <v>0</v>
      </c>
      <c r="T1250" s="67">
        <f>IF(ISNUMBER('B. WasteTracking'!H1276), 'B. WasteTracking'!H1276,0)</f>
        <v>0</v>
      </c>
      <c r="W1250" s="9"/>
      <c r="X1250" s="9"/>
      <c r="AX1250" s="4">
        <v>1238</v>
      </c>
      <c r="AY1250" s="4" t="e">
        <f>IF(#REF!="", "0",#REF! *#REF!/100)</f>
        <v>#REF!</v>
      </c>
      <c r="AZ1250" s="4" t="e">
        <f>IF(#REF!="", "0",#REF! *#REF!/100)</f>
        <v>#REF!</v>
      </c>
      <c r="BA1250" s="4" t="e">
        <f>IF(#REF!="", "0",#REF! *#REF!/100)</f>
        <v>#REF!</v>
      </c>
      <c r="BB1250" s="4" t="e">
        <f>IF(#REF!="", "0",#REF! *#REF!/100)</f>
        <v>#REF!</v>
      </c>
    </row>
    <row r="1251" spans="15:54" x14ac:dyDescent="0.35">
      <c r="P1251" s="14">
        <f>'B. WasteTracking'!G1277</f>
        <v>0</v>
      </c>
      <c r="Q1251" s="67">
        <f>IF(ISNUMBER('B. WasteTracking'!I1277), IF('B. WasteTracking'!$I$38=Calculations!$O$6,'B. WasteTracking'!I1277,'B. WasteTracking'!I1277*'B. WasteTracking'!$H1277/100),0)</f>
        <v>0</v>
      </c>
      <c r="R1251" s="67">
        <f>IF(ISNUMBER('B. WasteTracking'!J1277), IF('B. WasteTracking'!$J$38=Calculations!$O$6,'B. WasteTracking'!J1277,'B. WasteTracking'!J1277*'B. WasteTracking'!$H1277/100),0)</f>
        <v>0</v>
      </c>
      <c r="S1251" s="67">
        <f>IF(ISNUMBER('B. WasteTracking'!K1277), 'B. WasteTracking'!K1277*'B. WasteTracking'!$H1277/100,0)</f>
        <v>0</v>
      </c>
      <c r="T1251" s="67">
        <f>IF(ISNUMBER('B. WasteTracking'!H1277), 'B. WasteTracking'!H1277,0)</f>
        <v>0</v>
      </c>
      <c r="W1251" s="9"/>
      <c r="X1251" s="9"/>
      <c r="AX1251" s="4">
        <v>1239</v>
      </c>
      <c r="AY1251" s="4" t="e">
        <f>IF(#REF!="", "0",#REF! *#REF!/100)</f>
        <v>#REF!</v>
      </c>
      <c r="AZ1251" s="4" t="e">
        <f>IF(#REF!="", "0",#REF! *#REF!/100)</f>
        <v>#REF!</v>
      </c>
      <c r="BA1251" s="4" t="e">
        <f>IF(#REF!="", "0",#REF! *#REF!/100)</f>
        <v>#REF!</v>
      </c>
      <c r="BB1251" s="4" t="e">
        <f>IF(#REF!="", "0",#REF! *#REF!/100)</f>
        <v>#REF!</v>
      </c>
    </row>
    <row r="1252" spans="15:54" x14ac:dyDescent="0.35">
      <c r="P1252" s="14">
        <f>'B. WasteTracking'!G1278</f>
        <v>0</v>
      </c>
      <c r="Q1252" s="67">
        <f>IF(ISNUMBER('B. WasteTracking'!I1278), IF('B. WasteTracking'!$I$38=Calculations!$O$6,'B. WasteTracking'!I1278,'B. WasteTracking'!I1278*'B. WasteTracking'!$H1278/100),0)</f>
        <v>0</v>
      </c>
      <c r="R1252" s="67">
        <f>IF(ISNUMBER('B. WasteTracking'!J1278), IF('B. WasteTracking'!$J$38=Calculations!$O$6,'B. WasteTracking'!J1278,'B. WasteTracking'!J1278*'B. WasteTracking'!$H1278/100),0)</f>
        <v>0</v>
      </c>
      <c r="S1252" s="67">
        <f>IF(ISNUMBER('B. WasteTracking'!K1278), 'B. WasteTracking'!K1278*'B. WasteTracking'!$H1278/100,0)</f>
        <v>0</v>
      </c>
      <c r="T1252" s="67">
        <f>IF(ISNUMBER('B. WasteTracking'!H1278), 'B. WasteTracking'!H1278,0)</f>
        <v>0</v>
      </c>
      <c r="W1252" s="9"/>
      <c r="X1252" s="9"/>
      <c r="AX1252" s="4">
        <v>1240</v>
      </c>
      <c r="AY1252" s="4" t="e">
        <f>IF(#REF!="", "0",#REF! *#REF!/100)</f>
        <v>#REF!</v>
      </c>
      <c r="AZ1252" s="4" t="e">
        <f>IF(#REF!="", "0",#REF! *#REF!/100)</f>
        <v>#REF!</v>
      </c>
      <c r="BA1252" s="4" t="e">
        <f>IF(#REF!="", "0",#REF! *#REF!/100)</f>
        <v>#REF!</v>
      </c>
      <c r="BB1252" s="4" t="e">
        <f>IF(#REF!="", "0",#REF! *#REF!/100)</f>
        <v>#REF!</v>
      </c>
    </row>
    <row r="1253" spans="15:54" x14ac:dyDescent="0.35">
      <c r="P1253" s="14">
        <f>'B. WasteTracking'!G1279</f>
        <v>0</v>
      </c>
      <c r="Q1253" s="67">
        <f>IF(ISNUMBER('B. WasteTracking'!I1279), IF('B. WasteTracking'!$I$38=Calculations!$O$6,'B. WasteTracking'!I1279,'B. WasteTracking'!I1279*'B. WasteTracking'!$H1279/100),0)</f>
        <v>0</v>
      </c>
      <c r="R1253" s="67">
        <f>IF(ISNUMBER('B. WasteTracking'!J1279), IF('B. WasteTracking'!$J$38=Calculations!$O$6,'B. WasteTracking'!J1279,'B. WasteTracking'!J1279*'B. WasteTracking'!$H1279/100),0)</f>
        <v>0</v>
      </c>
      <c r="S1253" s="67">
        <f>IF(ISNUMBER('B. WasteTracking'!K1279), 'B. WasteTracking'!K1279*'B. WasteTracking'!$H1279/100,0)</f>
        <v>0</v>
      </c>
      <c r="T1253" s="67">
        <f>IF(ISNUMBER('B. WasteTracking'!H1279), 'B. WasteTracking'!H1279,0)</f>
        <v>0</v>
      </c>
      <c r="W1253" s="9"/>
      <c r="X1253" s="9"/>
      <c r="AX1253" s="4">
        <v>1241</v>
      </c>
      <c r="AY1253" s="4" t="e">
        <f>IF(#REF!="", "0",#REF! *#REF!/100)</f>
        <v>#REF!</v>
      </c>
      <c r="AZ1253" s="4" t="e">
        <f>IF(#REF!="", "0",#REF! *#REF!/100)</f>
        <v>#REF!</v>
      </c>
      <c r="BA1253" s="4" t="e">
        <f>IF(#REF!="", "0",#REF! *#REF!/100)</f>
        <v>#REF!</v>
      </c>
      <c r="BB1253" s="4" t="e">
        <f>IF(#REF!="", "0",#REF! *#REF!/100)</f>
        <v>#REF!</v>
      </c>
    </row>
    <row r="1254" spans="15:54" x14ac:dyDescent="0.35">
      <c r="P1254" s="14">
        <f>'B. WasteTracking'!G1280</f>
        <v>0</v>
      </c>
      <c r="Q1254" s="67">
        <f>IF(ISNUMBER('B. WasteTracking'!I1280), IF('B. WasteTracking'!$I$38=Calculations!$O$6,'B. WasteTracking'!I1280,'B. WasteTracking'!I1280*'B. WasteTracking'!$H1280/100),0)</f>
        <v>0</v>
      </c>
      <c r="R1254" s="67">
        <f>IF(ISNUMBER('B. WasteTracking'!J1280), IF('B. WasteTracking'!$J$38=Calculations!$O$6,'B. WasteTracking'!J1280,'B. WasteTracking'!J1280*'B. WasteTracking'!$H1280/100),0)</f>
        <v>0</v>
      </c>
      <c r="S1254" s="67">
        <f>IF(ISNUMBER('B. WasteTracking'!K1280), 'B. WasteTracking'!K1280*'B. WasteTracking'!$H1280/100,0)</f>
        <v>0</v>
      </c>
      <c r="T1254" s="67">
        <f>IF(ISNUMBER('B. WasteTracking'!H1280), 'B. WasteTracking'!H1280,0)</f>
        <v>0</v>
      </c>
      <c r="W1254" s="9"/>
      <c r="X1254" s="9"/>
      <c r="AX1254" s="4">
        <v>1242</v>
      </c>
      <c r="AY1254" s="4" t="e">
        <f>IF(#REF!="", "0",#REF! *#REF!/100)</f>
        <v>#REF!</v>
      </c>
      <c r="AZ1254" s="4" t="e">
        <f>IF(#REF!="", "0",#REF! *#REF!/100)</f>
        <v>#REF!</v>
      </c>
      <c r="BA1254" s="4" t="e">
        <f>IF(#REF!="", "0",#REF! *#REF!/100)</f>
        <v>#REF!</v>
      </c>
      <c r="BB1254" s="4" t="e">
        <f>IF(#REF!="", "0",#REF! *#REF!/100)</f>
        <v>#REF!</v>
      </c>
    </row>
    <row r="1255" spans="15:54" x14ac:dyDescent="0.35">
      <c r="P1255" s="14">
        <f>'B. WasteTracking'!G1281</f>
        <v>0</v>
      </c>
      <c r="Q1255" s="67">
        <f>IF(ISNUMBER('B. WasteTracking'!I1281), IF('B. WasteTracking'!$I$38=Calculations!$O$6,'B. WasteTracking'!I1281,'B. WasteTracking'!I1281*'B. WasteTracking'!$H1281/100),0)</f>
        <v>0</v>
      </c>
      <c r="R1255" s="67">
        <f>IF(ISNUMBER('B. WasteTracking'!J1281), IF('B. WasteTracking'!$J$38=Calculations!$O$6,'B. WasteTracking'!J1281,'B. WasteTracking'!J1281*'B. WasteTracking'!$H1281/100),0)</f>
        <v>0</v>
      </c>
      <c r="S1255" s="67">
        <f>IF(ISNUMBER('B. WasteTracking'!K1281), 'B. WasteTracking'!K1281*'B. WasteTracking'!$H1281/100,0)</f>
        <v>0</v>
      </c>
      <c r="T1255" s="67">
        <f>IF(ISNUMBER('B. WasteTracking'!H1281), 'B. WasteTracking'!H1281,0)</f>
        <v>0</v>
      </c>
      <c r="W1255" s="9"/>
      <c r="X1255" s="9"/>
      <c r="AX1255" s="4">
        <v>1243</v>
      </c>
      <c r="AY1255" s="4" t="e">
        <f>IF(#REF!="", "0",#REF! *#REF!/100)</f>
        <v>#REF!</v>
      </c>
      <c r="AZ1255" s="4" t="e">
        <f>IF(#REF!="", "0",#REF! *#REF!/100)</f>
        <v>#REF!</v>
      </c>
      <c r="BA1255" s="4" t="e">
        <f>IF(#REF!="", "0",#REF! *#REF!/100)</f>
        <v>#REF!</v>
      </c>
      <c r="BB1255" s="4" t="e">
        <f>IF(#REF!="", "0",#REF! *#REF!/100)</f>
        <v>#REF!</v>
      </c>
    </row>
    <row r="1256" spans="15:54" x14ac:dyDescent="0.35">
      <c r="P1256" s="14">
        <f>'B. WasteTracking'!G1282</f>
        <v>0</v>
      </c>
      <c r="Q1256" s="67">
        <f>IF(ISNUMBER('B. WasteTracking'!I1282), IF('B. WasteTracking'!$I$38=Calculations!$O$6,'B. WasteTracking'!I1282,'B. WasteTracking'!I1282*'B. WasteTracking'!$H1282/100),0)</f>
        <v>0</v>
      </c>
      <c r="R1256" s="67">
        <f>IF(ISNUMBER('B. WasteTracking'!J1282), IF('B. WasteTracking'!$J$38=Calculations!$O$6,'B. WasteTracking'!J1282,'B. WasteTracking'!J1282*'B. WasteTracking'!$H1282/100),0)</f>
        <v>0</v>
      </c>
      <c r="S1256" s="67">
        <f>IF(ISNUMBER('B. WasteTracking'!K1282), 'B. WasteTracking'!K1282*'B. WasteTracking'!$H1282/100,0)</f>
        <v>0</v>
      </c>
      <c r="T1256" s="67">
        <f>IF(ISNUMBER('B. WasteTracking'!H1282), 'B. WasteTracking'!H1282,0)</f>
        <v>0</v>
      </c>
      <c r="W1256" s="9"/>
      <c r="X1256" s="9"/>
      <c r="AX1256" s="4">
        <v>1244</v>
      </c>
      <c r="AY1256" s="4" t="e">
        <f>IF(#REF!="", "0",#REF! *#REF!/100)</f>
        <v>#REF!</v>
      </c>
      <c r="AZ1256" s="4" t="e">
        <f>IF(#REF!="", "0",#REF! *#REF!/100)</f>
        <v>#REF!</v>
      </c>
      <c r="BA1256" s="4" t="e">
        <f>IF(#REF!="", "0",#REF! *#REF!/100)</f>
        <v>#REF!</v>
      </c>
      <c r="BB1256" s="4" t="e">
        <f>IF(#REF!="", "0",#REF! *#REF!/100)</f>
        <v>#REF!</v>
      </c>
    </row>
    <row r="1257" spans="15:54" x14ac:dyDescent="0.35">
      <c r="P1257" s="14">
        <f>'B. WasteTracking'!G1283</f>
        <v>0</v>
      </c>
      <c r="Q1257" s="67">
        <f>IF(ISNUMBER('B. WasteTracking'!I1283), IF('B. WasteTracking'!$I$38=Calculations!$O$6,'B. WasteTracking'!I1283,'B. WasteTracking'!I1283*'B. WasteTracking'!$H1283/100),0)</f>
        <v>0</v>
      </c>
      <c r="R1257" s="67">
        <f>IF(ISNUMBER('B. WasteTracking'!J1283), IF('B. WasteTracking'!$J$38=Calculations!$O$6,'B. WasteTracking'!J1283,'B. WasteTracking'!J1283*'B. WasteTracking'!$H1283/100),0)</f>
        <v>0</v>
      </c>
      <c r="S1257" s="67">
        <f>IF(ISNUMBER('B. WasteTracking'!K1283), 'B. WasteTracking'!K1283*'B. WasteTracking'!$H1283/100,0)</f>
        <v>0</v>
      </c>
      <c r="T1257" s="67">
        <f>IF(ISNUMBER('B. WasteTracking'!H1283), 'B. WasteTracking'!H1283,0)</f>
        <v>0</v>
      </c>
      <c r="W1257" s="9"/>
      <c r="X1257" s="9"/>
      <c r="AX1257" s="4">
        <v>1245</v>
      </c>
      <c r="AY1257" s="4" t="e">
        <f>IF(#REF!="", "0",#REF! *#REF!/100)</f>
        <v>#REF!</v>
      </c>
      <c r="AZ1257" s="4" t="e">
        <f>IF(#REF!="", "0",#REF! *#REF!/100)</f>
        <v>#REF!</v>
      </c>
      <c r="BA1257" s="4" t="e">
        <f>IF(#REF!="", "0",#REF! *#REF!/100)</f>
        <v>#REF!</v>
      </c>
      <c r="BB1257" s="4" t="e">
        <f>IF(#REF!="", "0",#REF! *#REF!/100)</f>
        <v>#REF!</v>
      </c>
    </row>
    <row r="1258" spans="15:54" x14ac:dyDescent="0.35">
      <c r="P1258" s="14">
        <f>'B. WasteTracking'!G1284</f>
        <v>0</v>
      </c>
      <c r="Q1258" s="67">
        <f>IF(ISNUMBER('B. WasteTracking'!I1284), IF('B. WasteTracking'!$I$38=Calculations!$O$6,'B. WasteTracking'!I1284,'B. WasteTracking'!I1284*'B. WasteTracking'!$H1284/100),0)</f>
        <v>0</v>
      </c>
      <c r="R1258" s="67">
        <f>IF(ISNUMBER('B. WasteTracking'!J1284), IF('B. WasteTracking'!$J$38=Calculations!$O$6,'B. WasteTracking'!J1284,'B. WasteTracking'!J1284*'B. WasteTracking'!$H1284/100),0)</f>
        <v>0</v>
      </c>
      <c r="S1258" s="67">
        <f>IF(ISNUMBER('B. WasteTracking'!K1284), 'B. WasteTracking'!K1284*'B. WasteTracking'!$H1284/100,0)</f>
        <v>0</v>
      </c>
      <c r="T1258" s="67">
        <f>IF(ISNUMBER('B. WasteTracking'!H1284), 'B. WasteTracking'!H1284,0)</f>
        <v>0</v>
      </c>
      <c r="W1258" s="9"/>
      <c r="X1258" s="9"/>
      <c r="AX1258" s="4">
        <v>1246</v>
      </c>
      <c r="AY1258" s="4" t="e">
        <f>IF(#REF!="", "0",#REF! *#REF!/100)</f>
        <v>#REF!</v>
      </c>
      <c r="AZ1258" s="4" t="e">
        <f>IF(#REF!="", "0",#REF! *#REF!/100)</f>
        <v>#REF!</v>
      </c>
      <c r="BA1258" s="4" t="e">
        <f>IF(#REF!="", "0",#REF! *#REF!/100)</f>
        <v>#REF!</v>
      </c>
      <c r="BB1258" s="4" t="e">
        <f>IF(#REF!="", "0",#REF! *#REF!/100)</f>
        <v>#REF!</v>
      </c>
    </row>
    <row r="1259" spans="15:54" x14ac:dyDescent="0.35">
      <c r="P1259" s="14">
        <f>'B. WasteTracking'!G1285</f>
        <v>0</v>
      </c>
      <c r="Q1259" s="67">
        <f>IF(ISNUMBER('B. WasteTracking'!I1285), IF('B. WasteTracking'!$I$38=Calculations!$O$6,'B. WasteTracking'!I1285,'B. WasteTracking'!I1285*'B. WasteTracking'!$H1285/100),0)</f>
        <v>0</v>
      </c>
      <c r="R1259" s="67">
        <f>IF(ISNUMBER('B. WasteTracking'!J1285), IF('B. WasteTracking'!$J$38=Calculations!$O$6,'B. WasteTracking'!J1285,'B. WasteTracking'!J1285*'B. WasteTracking'!$H1285/100),0)</f>
        <v>0</v>
      </c>
      <c r="S1259" s="67">
        <f>IF(ISNUMBER('B. WasteTracking'!K1285), 'B. WasteTracking'!K1285*'B. WasteTracking'!$H1285/100,0)</f>
        <v>0</v>
      </c>
      <c r="T1259" s="67">
        <f>IF(ISNUMBER('B. WasteTracking'!H1285), 'B. WasteTracking'!H1285,0)</f>
        <v>0</v>
      </c>
      <c r="W1259" s="9"/>
      <c r="X1259" s="9"/>
      <c r="AX1259" s="4">
        <v>1247</v>
      </c>
      <c r="AY1259" s="4" t="e">
        <f>IF(#REF!="", "0",#REF! *#REF!/100)</f>
        <v>#REF!</v>
      </c>
      <c r="AZ1259" s="4" t="e">
        <f>IF(#REF!="", "0",#REF! *#REF!/100)</f>
        <v>#REF!</v>
      </c>
      <c r="BA1259" s="4" t="e">
        <f>IF(#REF!="", "0",#REF! *#REF!/100)</f>
        <v>#REF!</v>
      </c>
      <c r="BB1259" s="4" t="e">
        <f>IF(#REF!="", "0",#REF! *#REF!/100)</f>
        <v>#REF!</v>
      </c>
    </row>
    <row r="1260" spans="15:54" x14ac:dyDescent="0.35">
      <c r="P1260" s="14">
        <f>'B. WasteTracking'!G1286</f>
        <v>0</v>
      </c>
      <c r="Q1260" s="67">
        <f>IF(ISNUMBER('B. WasteTracking'!I1286), IF('B. WasteTracking'!$I$38=Calculations!$O$6,'B. WasteTracking'!I1286,'B. WasteTracking'!I1286*'B. WasteTracking'!$H1286/100),0)</f>
        <v>0</v>
      </c>
      <c r="R1260" s="67">
        <f>IF(ISNUMBER('B. WasteTracking'!J1286), IF('B. WasteTracking'!$J$38=Calculations!$O$6,'B. WasteTracking'!J1286,'B. WasteTracking'!J1286*'B. WasteTracking'!$H1286/100),0)</f>
        <v>0</v>
      </c>
      <c r="S1260" s="67">
        <f>IF(ISNUMBER('B. WasteTracking'!K1286), 'B. WasteTracking'!K1286*'B. WasteTracking'!$H1286/100,0)</f>
        <v>0</v>
      </c>
      <c r="T1260" s="67">
        <f>IF(ISNUMBER('B. WasteTracking'!H1286), 'B. WasteTracking'!H1286,0)</f>
        <v>0</v>
      </c>
      <c r="W1260" s="9"/>
      <c r="X1260" s="9"/>
      <c r="AX1260" s="4">
        <v>1248</v>
      </c>
      <c r="AY1260" s="4" t="e">
        <f>IF(#REF!="", "0",#REF! *#REF!/100)</f>
        <v>#REF!</v>
      </c>
      <c r="AZ1260" s="4" t="e">
        <f>IF(#REF!="", "0",#REF! *#REF!/100)</f>
        <v>#REF!</v>
      </c>
      <c r="BA1260" s="4" t="e">
        <f>IF(#REF!="", "0",#REF! *#REF!/100)</f>
        <v>#REF!</v>
      </c>
      <c r="BB1260" s="4" t="e">
        <f>IF(#REF!="", "0",#REF! *#REF!/100)</f>
        <v>#REF!</v>
      </c>
    </row>
    <row r="1261" spans="15:54" x14ac:dyDescent="0.35">
      <c r="P1261" s="14">
        <f>'B. WasteTracking'!G1287</f>
        <v>0</v>
      </c>
      <c r="Q1261" s="67">
        <f>IF(ISNUMBER('B. WasteTracking'!I1287), IF('B. WasteTracking'!$I$38=Calculations!$O$6,'B. WasteTracking'!I1287,'B. WasteTracking'!I1287*'B. WasteTracking'!$H1287/100),0)</f>
        <v>0</v>
      </c>
      <c r="R1261" s="67">
        <f>IF(ISNUMBER('B. WasteTracking'!J1287), IF('B. WasteTracking'!$J$38=Calculations!$O$6,'B. WasteTracking'!J1287,'B. WasteTracking'!J1287*'B. WasteTracking'!$H1287/100),0)</f>
        <v>0</v>
      </c>
      <c r="S1261" s="67">
        <f>IF(ISNUMBER('B. WasteTracking'!K1287), 'B. WasteTracking'!K1287*'B. WasteTracking'!$H1287/100,0)</f>
        <v>0</v>
      </c>
      <c r="T1261" s="67">
        <f>IF(ISNUMBER('B. WasteTracking'!H1287), 'B. WasteTracking'!H1287,0)</f>
        <v>0</v>
      </c>
      <c r="W1261" s="9"/>
      <c r="X1261" s="9"/>
      <c r="AX1261" s="4">
        <v>1249</v>
      </c>
      <c r="AY1261" s="4" t="e">
        <f>IF(#REF!="", "0",#REF! *#REF!/100)</f>
        <v>#REF!</v>
      </c>
      <c r="AZ1261" s="4" t="e">
        <f>IF(#REF!="", "0",#REF! *#REF!/100)</f>
        <v>#REF!</v>
      </c>
      <c r="BA1261" s="4" t="e">
        <f>IF(#REF!="", "0",#REF! *#REF!/100)</f>
        <v>#REF!</v>
      </c>
      <c r="BB1261" s="4" t="e">
        <f>IF(#REF!="", "0",#REF! *#REF!/100)</f>
        <v>#REF!</v>
      </c>
    </row>
    <row r="1262" spans="15:54" x14ac:dyDescent="0.35">
      <c r="P1262" s="14">
        <f>'B. WasteTracking'!G1288</f>
        <v>0</v>
      </c>
      <c r="Q1262" s="67">
        <f>IF(ISNUMBER('B. WasteTracking'!I1288), IF('B. WasteTracking'!$I$38=Calculations!$O$6,'B. WasteTracking'!I1288,'B. WasteTracking'!I1288*'B. WasteTracking'!$H1288/100),0)</f>
        <v>0</v>
      </c>
      <c r="R1262" s="67">
        <f>IF(ISNUMBER('B. WasteTracking'!J1288), IF('B. WasteTracking'!$J$38=Calculations!$O$6,'B. WasteTracking'!J1288,'B. WasteTracking'!J1288*'B. WasteTracking'!$H1288/100),0)</f>
        <v>0</v>
      </c>
      <c r="S1262" s="67">
        <f>IF(ISNUMBER('B. WasteTracking'!K1288), 'B. WasteTracking'!K1288*'B. WasteTracking'!$H1288/100,0)</f>
        <v>0</v>
      </c>
      <c r="T1262" s="67">
        <f>IF(ISNUMBER('B. WasteTracking'!H1288), 'B. WasteTracking'!H1288,0)</f>
        <v>0</v>
      </c>
      <c r="W1262" s="9"/>
      <c r="X1262" s="9"/>
      <c r="AX1262" s="4">
        <v>1250</v>
      </c>
      <c r="AY1262" s="4" t="e">
        <f>IF(#REF!="", "0",#REF! *#REF!/100)</f>
        <v>#REF!</v>
      </c>
      <c r="AZ1262" s="4" t="e">
        <f>IF(#REF!="", "0",#REF! *#REF!/100)</f>
        <v>#REF!</v>
      </c>
      <c r="BA1262" s="4" t="e">
        <f>IF(#REF!="", "0",#REF! *#REF!/100)</f>
        <v>#REF!</v>
      </c>
      <c r="BB1262" s="4" t="e">
        <f>IF(#REF!="", "0",#REF! *#REF!/100)</f>
        <v>#REF!</v>
      </c>
    </row>
    <row r="1263" spans="15:54" x14ac:dyDescent="0.35">
      <c r="O1263" s="4"/>
      <c r="P1263" s="14">
        <f>'B. WasteTracking'!G1289</f>
        <v>0</v>
      </c>
      <c r="Q1263" s="67">
        <f>IF(ISNUMBER('B. WasteTracking'!I1289), IF('B. WasteTracking'!$I$38=Calculations!$O$6,'B. WasteTracking'!I1289,'B. WasteTracking'!I1289*'B. WasteTracking'!$H1289/100),0)</f>
        <v>0</v>
      </c>
      <c r="R1263" s="67">
        <f>IF(ISNUMBER('B. WasteTracking'!J1289), IF('B. WasteTracking'!$J$38=Calculations!$O$6,'B. WasteTracking'!J1289,'B. WasteTracking'!J1289*'B. WasteTracking'!$H1289/100),0)</f>
        <v>0</v>
      </c>
      <c r="S1263" s="67">
        <f>IF(ISNUMBER('B. WasteTracking'!K1289), 'B. WasteTracking'!K1289*'B. WasteTracking'!$H1289/100,0)</f>
        <v>0</v>
      </c>
      <c r="T1263" s="67">
        <f>IF(ISNUMBER('B. WasteTracking'!H1289), 'B. WasteTracking'!H1289,0)</f>
        <v>0</v>
      </c>
      <c r="W1263" s="9"/>
      <c r="X1263" s="9"/>
      <c r="AX1263" s="4">
        <v>1251</v>
      </c>
      <c r="AY1263" s="4" t="e">
        <f>IF(#REF!="", "0",#REF! *#REF!/100)</f>
        <v>#REF!</v>
      </c>
      <c r="AZ1263" s="4" t="e">
        <f>IF(#REF!="", "0",#REF! *#REF!/100)</f>
        <v>#REF!</v>
      </c>
      <c r="BA1263" s="4" t="e">
        <f>IF(#REF!="", "0",#REF! *#REF!/100)</f>
        <v>#REF!</v>
      </c>
      <c r="BB1263" s="4" t="e">
        <f>IF(#REF!="", "0",#REF! *#REF!/100)</f>
        <v>#REF!</v>
      </c>
    </row>
    <row r="1264" spans="15:54" x14ac:dyDescent="0.35">
      <c r="O1264" s="4"/>
      <c r="P1264" s="14">
        <f>'B. WasteTracking'!G1290</f>
        <v>0</v>
      </c>
      <c r="Q1264" s="67">
        <f>IF(ISNUMBER('B. WasteTracking'!I1290), IF('B. WasteTracking'!$I$38=Calculations!$O$6,'B. WasteTracking'!I1290,'B. WasteTracking'!I1290*'B. WasteTracking'!$H1290/100),0)</f>
        <v>0</v>
      </c>
      <c r="R1264" s="67">
        <f>IF(ISNUMBER('B. WasteTracking'!J1290), IF('B. WasteTracking'!$J$38=Calculations!$O$6,'B. WasteTracking'!J1290,'B. WasteTracking'!J1290*'B. WasteTracking'!$H1290/100),0)</f>
        <v>0</v>
      </c>
      <c r="S1264" s="67">
        <f>IF(ISNUMBER('B. WasteTracking'!K1290), 'B. WasteTracking'!K1290*'B. WasteTracking'!$H1290/100,0)</f>
        <v>0</v>
      </c>
      <c r="T1264" s="67">
        <f>IF(ISNUMBER('B. WasteTracking'!H1290), 'B. WasteTracking'!H1290,0)</f>
        <v>0</v>
      </c>
      <c r="W1264" s="9"/>
      <c r="X1264" s="9"/>
      <c r="AX1264" s="4">
        <v>1252</v>
      </c>
      <c r="AY1264" s="4" t="e">
        <f>IF(#REF!="", "0",#REF! *#REF!/100)</f>
        <v>#REF!</v>
      </c>
      <c r="AZ1264" s="4" t="e">
        <f>IF(#REF!="", "0",#REF! *#REF!/100)</f>
        <v>#REF!</v>
      </c>
      <c r="BA1264" s="4" t="e">
        <f>IF(#REF!="", "0",#REF! *#REF!/100)</f>
        <v>#REF!</v>
      </c>
      <c r="BB1264" s="4" t="e">
        <f>IF(#REF!="", "0",#REF! *#REF!/100)</f>
        <v>#REF!</v>
      </c>
    </row>
    <row r="1265" spans="15:54" x14ac:dyDescent="0.35">
      <c r="O1265" s="4"/>
      <c r="P1265" s="14">
        <f>'B. WasteTracking'!G1291</f>
        <v>0</v>
      </c>
      <c r="Q1265" s="67">
        <f>IF(ISNUMBER('B. WasteTracking'!I1291), IF('B. WasteTracking'!$I$38=Calculations!$O$6,'B. WasteTracking'!I1291,'B. WasteTracking'!I1291*'B. WasteTracking'!$H1291/100),0)</f>
        <v>0</v>
      </c>
      <c r="R1265" s="67">
        <f>IF(ISNUMBER('B. WasteTracking'!J1291), IF('B. WasteTracking'!$J$38=Calculations!$O$6,'B. WasteTracking'!J1291,'B. WasteTracking'!J1291*'B. WasteTracking'!$H1291/100),0)</f>
        <v>0</v>
      </c>
      <c r="S1265" s="67">
        <f>IF(ISNUMBER('B. WasteTracking'!K1291), 'B. WasteTracking'!K1291*'B. WasteTracking'!$H1291/100,0)</f>
        <v>0</v>
      </c>
      <c r="T1265" s="67">
        <f>IF(ISNUMBER('B. WasteTracking'!H1291), 'B. WasteTracking'!H1291,0)</f>
        <v>0</v>
      </c>
      <c r="W1265" s="9"/>
      <c r="X1265" s="9"/>
      <c r="AX1265" s="4">
        <v>1253</v>
      </c>
      <c r="AY1265" s="4" t="e">
        <f>IF(#REF!="", "0",#REF! *#REF!/100)</f>
        <v>#REF!</v>
      </c>
      <c r="AZ1265" s="4" t="e">
        <f>IF(#REF!="", "0",#REF! *#REF!/100)</f>
        <v>#REF!</v>
      </c>
      <c r="BA1265" s="4" t="e">
        <f>IF(#REF!="", "0",#REF! *#REF!/100)</f>
        <v>#REF!</v>
      </c>
      <c r="BB1265" s="4" t="e">
        <f>IF(#REF!="", "0",#REF! *#REF!/100)</f>
        <v>#REF!</v>
      </c>
    </row>
    <row r="1266" spans="15:54" x14ac:dyDescent="0.35">
      <c r="O1266" s="4"/>
      <c r="P1266" s="14">
        <f>'B. WasteTracking'!G1292</f>
        <v>0</v>
      </c>
      <c r="Q1266" s="67">
        <f>IF(ISNUMBER('B. WasteTracking'!I1292), IF('B. WasteTracking'!$I$38=Calculations!$O$6,'B. WasteTracking'!I1292,'B. WasteTracking'!I1292*'B. WasteTracking'!$H1292/100),0)</f>
        <v>0</v>
      </c>
      <c r="R1266" s="67">
        <f>IF(ISNUMBER('B. WasteTracking'!J1292), IF('B. WasteTracking'!$J$38=Calculations!$O$6,'B. WasteTracking'!J1292,'B. WasteTracking'!J1292*'B. WasteTracking'!$H1292/100),0)</f>
        <v>0</v>
      </c>
      <c r="S1266" s="67">
        <f>IF(ISNUMBER('B. WasteTracking'!K1292), 'B. WasteTracking'!K1292*'B. WasteTracking'!$H1292/100,0)</f>
        <v>0</v>
      </c>
      <c r="T1266" s="67">
        <f>IF(ISNUMBER('B. WasteTracking'!H1292), 'B. WasteTracking'!H1292,0)</f>
        <v>0</v>
      </c>
      <c r="W1266" s="9"/>
      <c r="X1266" s="9"/>
      <c r="AX1266" s="4">
        <v>1254</v>
      </c>
      <c r="AY1266" s="4" t="e">
        <f>IF(#REF!="", "0",#REF! *#REF!/100)</f>
        <v>#REF!</v>
      </c>
      <c r="AZ1266" s="4" t="e">
        <f>IF(#REF!="", "0",#REF! *#REF!/100)</f>
        <v>#REF!</v>
      </c>
      <c r="BA1266" s="4" t="e">
        <f>IF(#REF!="", "0",#REF! *#REF!/100)</f>
        <v>#REF!</v>
      </c>
      <c r="BB1266" s="4" t="e">
        <f>IF(#REF!="", "0",#REF! *#REF!/100)</f>
        <v>#REF!</v>
      </c>
    </row>
    <row r="1267" spans="15:54" x14ac:dyDescent="0.35">
      <c r="P1267" s="14">
        <f>'B. WasteTracking'!G1293</f>
        <v>0</v>
      </c>
      <c r="Q1267" s="67">
        <f>IF(ISNUMBER('B. WasteTracking'!I1293), IF('B. WasteTracking'!$I$38=Calculations!$O$6,'B. WasteTracking'!I1293,'B. WasteTracking'!I1293*'B. WasteTracking'!$H1293/100),0)</f>
        <v>0</v>
      </c>
      <c r="R1267" s="67">
        <f>IF(ISNUMBER('B. WasteTracking'!J1293), IF('B. WasteTracking'!$J$38=Calculations!$O$6,'B. WasteTracking'!J1293,'B. WasteTracking'!J1293*'B. WasteTracking'!$H1293/100),0)</f>
        <v>0</v>
      </c>
      <c r="S1267" s="67">
        <f>IF(ISNUMBER('B. WasteTracking'!K1293), 'B. WasteTracking'!K1293*'B. WasteTracking'!$H1293/100,0)</f>
        <v>0</v>
      </c>
      <c r="T1267" s="67">
        <f>IF(ISNUMBER('B. WasteTracking'!H1293), 'B. WasteTracking'!H1293,0)</f>
        <v>0</v>
      </c>
      <c r="W1267" s="9"/>
      <c r="X1267" s="9"/>
      <c r="AX1267" s="4">
        <v>1255</v>
      </c>
      <c r="AY1267" s="4" t="e">
        <f>IF(#REF!="", "0",#REF! *#REF!/100)</f>
        <v>#REF!</v>
      </c>
      <c r="AZ1267" s="4" t="e">
        <f>IF(#REF!="", "0",#REF! *#REF!/100)</f>
        <v>#REF!</v>
      </c>
      <c r="BA1267" s="4" t="e">
        <f>IF(#REF!="", "0",#REF! *#REF!/100)</f>
        <v>#REF!</v>
      </c>
      <c r="BB1267" s="4" t="e">
        <f>IF(#REF!="", "0",#REF! *#REF!/100)</f>
        <v>#REF!</v>
      </c>
    </row>
    <row r="1268" spans="15:54" x14ac:dyDescent="0.35">
      <c r="P1268" s="14">
        <f>'B. WasteTracking'!G1294</f>
        <v>0</v>
      </c>
      <c r="Q1268" s="67">
        <f>IF(ISNUMBER('B. WasteTracking'!I1294), IF('B. WasteTracking'!$I$38=Calculations!$O$6,'B. WasteTracking'!I1294,'B. WasteTracking'!I1294*'B. WasteTracking'!$H1294/100),0)</f>
        <v>0</v>
      </c>
      <c r="R1268" s="67">
        <f>IF(ISNUMBER('B. WasteTracking'!J1294), IF('B. WasteTracking'!$J$38=Calculations!$O$6,'B. WasteTracking'!J1294,'B. WasteTracking'!J1294*'B. WasteTracking'!$H1294/100),0)</f>
        <v>0</v>
      </c>
      <c r="S1268" s="67">
        <f>IF(ISNUMBER('B. WasteTracking'!K1294), 'B. WasteTracking'!K1294*'B. WasteTracking'!$H1294/100,0)</f>
        <v>0</v>
      </c>
      <c r="T1268" s="67">
        <f>IF(ISNUMBER('B. WasteTracking'!H1294), 'B. WasteTracking'!H1294,0)</f>
        <v>0</v>
      </c>
      <c r="W1268" s="9"/>
      <c r="X1268" s="9"/>
      <c r="AX1268" s="4">
        <v>1256</v>
      </c>
      <c r="AY1268" s="4" t="e">
        <f>IF(#REF!="", "0",#REF! *#REF!/100)</f>
        <v>#REF!</v>
      </c>
      <c r="AZ1268" s="4" t="e">
        <f>IF(#REF!="", "0",#REF! *#REF!/100)</f>
        <v>#REF!</v>
      </c>
      <c r="BA1268" s="4" t="e">
        <f>IF(#REF!="", "0",#REF! *#REF!/100)</f>
        <v>#REF!</v>
      </c>
      <c r="BB1268" s="4" t="e">
        <f>IF(#REF!="", "0",#REF! *#REF!/100)</f>
        <v>#REF!</v>
      </c>
    </row>
    <row r="1269" spans="15:54" x14ac:dyDescent="0.35">
      <c r="P1269" s="14">
        <f>'B. WasteTracking'!G1295</f>
        <v>0</v>
      </c>
      <c r="Q1269" s="67">
        <f>IF(ISNUMBER('B. WasteTracking'!I1295), IF('B. WasteTracking'!$I$38=Calculations!$O$6,'B. WasteTracking'!I1295,'B. WasteTracking'!I1295*'B. WasteTracking'!$H1295/100),0)</f>
        <v>0</v>
      </c>
      <c r="R1269" s="67">
        <f>IF(ISNUMBER('B. WasteTracking'!J1295), IF('B. WasteTracking'!$J$38=Calculations!$O$6,'B. WasteTracking'!J1295,'B. WasteTracking'!J1295*'B. WasteTracking'!$H1295/100),0)</f>
        <v>0</v>
      </c>
      <c r="S1269" s="67">
        <f>IF(ISNUMBER('B. WasteTracking'!K1295), 'B. WasteTracking'!K1295*'B. WasteTracking'!$H1295/100,0)</f>
        <v>0</v>
      </c>
      <c r="T1269" s="67">
        <f>IF(ISNUMBER('B. WasteTracking'!H1295), 'B. WasteTracking'!H1295,0)</f>
        <v>0</v>
      </c>
      <c r="W1269" s="9"/>
      <c r="X1269" s="9"/>
      <c r="AX1269" s="4">
        <v>1257</v>
      </c>
      <c r="AY1269" s="4" t="e">
        <f>IF(#REF!="", "0",#REF! *#REF!/100)</f>
        <v>#REF!</v>
      </c>
      <c r="AZ1269" s="4" t="e">
        <f>IF(#REF!="", "0",#REF! *#REF!/100)</f>
        <v>#REF!</v>
      </c>
      <c r="BA1269" s="4" t="e">
        <f>IF(#REF!="", "0",#REF! *#REF!/100)</f>
        <v>#REF!</v>
      </c>
      <c r="BB1269" s="4" t="e">
        <f>IF(#REF!="", "0",#REF! *#REF!/100)</f>
        <v>#REF!</v>
      </c>
    </row>
    <row r="1270" spans="15:54" x14ac:dyDescent="0.35">
      <c r="P1270" s="14">
        <f>'B. WasteTracking'!G1296</f>
        <v>0</v>
      </c>
      <c r="Q1270" s="67">
        <f>IF(ISNUMBER('B. WasteTracking'!I1296), IF('B. WasteTracking'!$I$38=Calculations!$O$6,'B. WasteTracking'!I1296,'B. WasteTracking'!I1296*'B. WasteTracking'!$H1296/100),0)</f>
        <v>0</v>
      </c>
      <c r="R1270" s="67">
        <f>IF(ISNUMBER('B. WasteTracking'!J1296), IF('B. WasteTracking'!$J$38=Calculations!$O$6,'B. WasteTracking'!J1296,'B. WasteTracking'!J1296*'B. WasteTracking'!$H1296/100),0)</f>
        <v>0</v>
      </c>
      <c r="S1270" s="67">
        <f>IF(ISNUMBER('B. WasteTracking'!K1296), 'B. WasteTracking'!K1296*'B. WasteTracking'!$H1296/100,0)</f>
        <v>0</v>
      </c>
      <c r="T1270" s="67">
        <f>IF(ISNUMBER('B. WasteTracking'!H1296), 'B. WasteTracking'!H1296,0)</f>
        <v>0</v>
      </c>
      <c r="W1270" s="9"/>
      <c r="X1270" s="9"/>
      <c r="AX1270" s="4">
        <v>1258</v>
      </c>
      <c r="AY1270" s="4" t="e">
        <f>IF(#REF!="", "0",#REF! *#REF!/100)</f>
        <v>#REF!</v>
      </c>
      <c r="AZ1270" s="4" t="e">
        <f>IF(#REF!="", "0",#REF! *#REF!/100)</f>
        <v>#REF!</v>
      </c>
      <c r="BA1270" s="4" t="e">
        <f>IF(#REF!="", "0",#REF! *#REF!/100)</f>
        <v>#REF!</v>
      </c>
      <c r="BB1270" s="4" t="e">
        <f>IF(#REF!="", "0",#REF! *#REF!/100)</f>
        <v>#REF!</v>
      </c>
    </row>
    <row r="1271" spans="15:54" x14ac:dyDescent="0.35">
      <c r="P1271" s="14">
        <f>'B. WasteTracking'!G1297</f>
        <v>0</v>
      </c>
      <c r="Q1271" s="67">
        <f>IF(ISNUMBER('B. WasteTracking'!I1297), IF('B. WasteTracking'!$I$38=Calculations!$O$6,'B. WasteTracking'!I1297,'B. WasteTracking'!I1297*'B. WasteTracking'!$H1297/100),0)</f>
        <v>0</v>
      </c>
      <c r="R1271" s="67">
        <f>IF(ISNUMBER('B. WasteTracking'!J1297), IF('B. WasteTracking'!$J$38=Calculations!$O$6,'B. WasteTracking'!J1297,'B. WasteTracking'!J1297*'B. WasteTracking'!$H1297/100),0)</f>
        <v>0</v>
      </c>
      <c r="S1271" s="67">
        <f>IF(ISNUMBER('B. WasteTracking'!K1297), 'B. WasteTracking'!K1297*'B. WasteTracking'!$H1297/100,0)</f>
        <v>0</v>
      </c>
      <c r="T1271" s="67">
        <f>IF(ISNUMBER('B. WasteTracking'!H1297), 'B. WasteTracking'!H1297,0)</f>
        <v>0</v>
      </c>
      <c r="W1271" s="9"/>
      <c r="X1271" s="9"/>
      <c r="AX1271" s="4">
        <v>1259</v>
      </c>
      <c r="AY1271" s="4" t="e">
        <f>IF(#REF!="", "0",#REF! *#REF!/100)</f>
        <v>#REF!</v>
      </c>
      <c r="AZ1271" s="4" t="e">
        <f>IF(#REF!="", "0",#REF! *#REF!/100)</f>
        <v>#REF!</v>
      </c>
      <c r="BA1271" s="4" t="e">
        <f>IF(#REF!="", "0",#REF! *#REF!/100)</f>
        <v>#REF!</v>
      </c>
      <c r="BB1271" s="4" t="e">
        <f>IF(#REF!="", "0",#REF! *#REF!/100)</f>
        <v>#REF!</v>
      </c>
    </row>
    <row r="1272" spans="15:54" x14ac:dyDescent="0.35">
      <c r="P1272" s="14">
        <f>'B. WasteTracking'!G1298</f>
        <v>0</v>
      </c>
      <c r="Q1272" s="67">
        <f>IF(ISNUMBER('B. WasteTracking'!I1298), IF('B. WasteTracking'!$I$38=Calculations!$O$6,'B. WasteTracking'!I1298,'B. WasteTracking'!I1298*'B. WasteTracking'!$H1298/100),0)</f>
        <v>0</v>
      </c>
      <c r="R1272" s="67">
        <f>IF(ISNUMBER('B. WasteTracking'!J1298), IF('B. WasteTracking'!$J$38=Calculations!$O$6,'B. WasteTracking'!J1298,'B. WasteTracking'!J1298*'B. WasteTracking'!$H1298/100),0)</f>
        <v>0</v>
      </c>
      <c r="S1272" s="67">
        <f>IF(ISNUMBER('B. WasteTracking'!K1298), 'B. WasteTracking'!K1298*'B. WasteTracking'!$H1298/100,0)</f>
        <v>0</v>
      </c>
      <c r="T1272" s="67">
        <f>IF(ISNUMBER('B. WasteTracking'!H1298), 'B. WasteTracking'!H1298,0)</f>
        <v>0</v>
      </c>
      <c r="W1272" s="9"/>
      <c r="X1272" s="9"/>
      <c r="AX1272" s="4">
        <v>1260</v>
      </c>
      <c r="AY1272" s="4" t="e">
        <f>IF(#REF!="", "0",#REF! *#REF!/100)</f>
        <v>#REF!</v>
      </c>
      <c r="AZ1272" s="4" t="e">
        <f>IF(#REF!="", "0",#REF! *#REF!/100)</f>
        <v>#REF!</v>
      </c>
      <c r="BA1272" s="4" t="e">
        <f>IF(#REF!="", "0",#REF! *#REF!/100)</f>
        <v>#REF!</v>
      </c>
      <c r="BB1272" s="4" t="e">
        <f>IF(#REF!="", "0",#REF! *#REF!/100)</f>
        <v>#REF!</v>
      </c>
    </row>
    <row r="1273" spans="15:54" x14ac:dyDescent="0.35">
      <c r="P1273" s="14">
        <f>'B. WasteTracking'!G1299</f>
        <v>0</v>
      </c>
      <c r="Q1273" s="67">
        <f>IF(ISNUMBER('B. WasteTracking'!I1299), IF('B. WasteTracking'!$I$38=Calculations!$O$6,'B. WasteTracking'!I1299,'B. WasteTracking'!I1299*'B. WasteTracking'!$H1299/100),0)</f>
        <v>0</v>
      </c>
      <c r="R1273" s="67">
        <f>IF(ISNUMBER('B. WasteTracking'!J1299), IF('B. WasteTracking'!$J$38=Calculations!$O$6,'B. WasteTracking'!J1299,'B. WasteTracking'!J1299*'B. WasteTracking'!$H1299/100),0)</f>
        <v>0</v>
      </c>
      <c r="S1273" s="67">
        <f>IF(ISNUMBER('B. WasteTracking'!K1299), 'B. WasteTracking'!K1299*'B. WasteTracking'!$H1299/100,0)</f>
        <v>0</v>
      </c>
      <c r="T1273" s="67">
        <f>IF(ISNUMBER('B. WasteTracking'!H1299), 'B. WasteTracking'!H1299,0)</f>
        <v>0</v>
      </c>
      <c r="W1273" s="9"/>
      <c r="X1273" s="9"/>
      <c r="AX1273" s="4">
        <v>1261</v>
      </c>
      <c r="AY1273" s="4" t="e">
        <f>IF(#REF!="", "0",#REF! *#REF!/100)</f>
        <v>#REF!</v>
      </c>
      <c r="AZ1273" s="4" t="e">
        <f>IF(#REF!="", "0",#REF! *#REF!/100)</f>
        <v>#REF!</v>
      </c>
      <c r="BA1273" s="4" t="e">
        <f>IF(#REF!="", "0",#REF! *#REF!/100)</f>
        <v>#REF!</v>
      </c>
      <c r="BB1273" s="4" t="e">
        <f>IF(#REF!="", "0",#REF! *#REF!/100)</f>
        <v>#REF!</v>
      </c>
    </row>
    <row r="1274" spans="15:54" x14ac:dyDescent="0.35">
      <c r="P1274" s="14">
        <f>'B. WasteTracking'!G1300</f>
        <v>0</v>
      </c>
      <c r="Q1274" s="67">
        <f>IF(ISNUMBER('B. WasteTracking'!I1300), IF('B. WasteTracking'!$I$38=Calculations!$O$6,'B. WasteTracking'!I1300,'B. WasteTracking'!I1300*'B. WasteTracking'!$H1300/100),0)</f>
        <v>0</v>
      </c>
      <c r="R1274" s="67">
        <f>IF(ISNUMBER('B. WasteTracking'!J1300), IF('B. WasteTracking'!$J$38=Calculations!$O$6,'B. WasteTracking'!J1300,'B. WasteTracking'!J1300*'B. WasteTracking'!$H1300/100),0)</f>
        <v>0</v>
      </c>
      <c r="S1274" s="67">
        <f>IF(ISNUMBER('B. WasteTracking'!K1300), 'B. WasteTracking'!K1300*'B. WasteTracking'!$H1300/100,0)</f>
        <v>0</v>
      </c>
      <c r="T1274" s="67">
        <f>IF(ISNUMBER('B. WasteTracking'!H1300), 'B. WasteTracking'!H1300,0)</f>
        <v>0</v>
      </c>
      <c r="W1274" s="9"/>
      <c r="X1274" s="9"/>
      <c r="AX1274" s="4">
        <v>1262</v>
      </c>
      <c r="AY1274" s="4" t="e">
        <f>IF(#REF!="", "0",#REF! *#REF!/100)</f>
        <v>#REF!</v>
      </c>
      <c r="AZ1274" s="4" t="e">
        <f>IF(#REF!="", "0",#REF! *#REF!/100)</f>
        <v>#REF!</v>
      </c>
      <c r="BA1274" s="4" t="e">
        <f>IF(#REF!="", "0",#REF! *#REF!/100)</f>
        <v>#REF!</v>
      </c>
      <c r="BB1274" s="4" t="e">
        <f>IF(#REF!="", "0",#REF! *#REF!/100)</f>
        <v>#REF!</v>
      </c>
    </row>
    <row r="1275" spans="15:54" x14ac:dyDescent="0.35">
      <c r="P1275" s="14">
        <f>'B. WasteTracking'!G1301</f>
        <v>0</v>
      </c>
      <c r="Q1275" s="67">
        <f>IF(ISNUMBER('B. WasteTracking'!I1301), IF('B. WasteTracking'!$I$38=Calculations!$O$6,'B. WasteTracking'!I1301,'B. WasteTracking'!I1301*'B. WasteTracking'!$H1301/100),0)</f>
        <v>0</v>
      </c>
      <c r="R1275" s="67">
        <f>IF(ISNUMBER('B. WasteTracking'!J1301), IF('B. WasteTracking'!$J$38=Calculations!$O$6,'B. WasteTracking'!J1301,'B. WasteTracking'!J1301*'B. WasteTracking'!$H1301/100),0)</f>
        <v>0</v>
      </c>
      <c r="S1275" s="67">
        <f>IF(ISNUMBER('B. WasteTracking'!K1301), 'B. WasteTracking'!K1301*'B. WasteTracking'!$H1301/100,0)</f>
        <v>0</v>
      </c>
      <c r="T1275" s="67">
        <f>IF(ISNUMBER('B. WasteTracking'!H1301), 'B. WasteTracking'!H1301,0)</f>
        <v>0</v>
      </c>
      <c r="W1275" s="9"/>
      <c r="X1275" s="9"/>
      <c r="AX1275" s="4">
        <v>1263</v>
      </c>
      <c r="AY1275" s="4" t="e">
        <f>IF(#REF!="", "0",#REF! *#REF!/100)</f>
        <v>#REF!</v>
      </c>
      <c r="AZ1275" s="4" t="e">
        <f>IF(#REF!="", "0",#REF! *#REF!/100)</f>
        <v>#REF!</v>
      </c>
      <c r="BA1275" s="4" t="e">
        <f>IF(#REF!="", "0",#REF! *#REF!/100)</f>
        <v>#REF!</v>
      </c>
      <c r="BB1275" s="4" t="e">
        <f>IF(#REF!="", "0",#REF! *#REF!/100)</f>
        <v>#REF!</v>
      </c>
    </row>
    <row r="1276" spans="15:54" x14ac:dyDescent="0.35">
      <c r="P1276" s="14">
        <f>'B. WasteTracking'!G1302</f>
        <v>0</v>
      </c>
      <c r="Q1276" s="67">
        <f>IF(ISNUMBER('B. WasteTracking'!I1302), IF('B. WasteTracking'!$I$38=Calculations!$O$6,'B. WasteTracking'!I1302,'B. WasteTracking'!I1302*'B. WasteTracking'!$H1302/100),0)</f>
        <v>0</v>
      </c>
      <c r="R1276" s="67">
        <f>IF(ISNUMBER('B. WasteTracking'!J1302), IF('B. WasteTracking'!$J$38=Calculations!$O$6,'B. WasteTracking'!J1302,'B. WasteTracking'!J1302*'B. WasteTracking'!$H1302/100),0)</f>
        <v>0</v>
      </c>
      <c r="S1276" s="67">
        <f>IF(ISNUMBER('B. WasteTracking'!K1302), 'B. WasteTracking'!K1302*'B. WasteTracking'!$H1302/100,0)</f>
        <v>0</v>
      </c>
      <c r="T1276" s="67">
        <f>IF(ISNUMBER('B. WasteTracking'!H1302), 'B. WasteTracking'!H1302,0)</f>
        <v>0</v>
      </c>
      <c r="W1276" s="9"/>
      <c r="X1276" s="9"/>
      <c r="AX1276" s="4">
        <v>1264</v>
      </c>
      <c r="AY1276" s="4" t="e">
        <f>IF(#REF!="", "0",#REF! *#REF!/100)</f>
        <v>#REF!</v>
      </c>
      <c r="AZ1276" s="4" t="e">
        <f>IF(#REF!="", "0",#REF! *#REF!/100)</f>
        <v>#REF!</v>
      </c>
      <c r="BA1276" s="4" t="e">
        <f>IF(#REF!="", "0",#REF! *#REF!/100)</f>
        <v>#REF!</v>
      </c>
      <c r="BB1276" s="4" t="e">
        <f>IF(#REF!="", "0",#REF! *#REF!/100)</f>
        <v>#REF!</v>
      </c>
    </row>
    <row r="1277" spans="15:54" x14ac:dyDescent="0.35">
      <c r="P1277" s="14">
        <f>'B. WasteTracking'!G1303</f>
        <v>0</v>
      </c>
      <c r="Q1277" s="67">
        <f>IF(ISNUMBER('B. WasteTracking'!I1303), IF('B. WasteTracking'!$I$38=Calculations!$O$6,'B. WasteTracking'!I1303,'B. WasteTracking'!I1303*'B. WasteTracking'!$H1303/100),0)</f>
        <v>0</v>
      </c>
      <c r="R1277" s="67">
        <f>IF(ISNUMBER('B. WasteTracking'!J1303), IF('B. WasteTracking'!$J$38=Calculations!$O$6,'B. WasteTracking'!J1303,'B. WasteTracking'!J1303*'B. WasteTracking'!$H1303/100),0)</f>
        <v>0</v>
      </c>
      <c r="S1277" s="67">
        <f>IF(ISNUMBER('B. WasteTracking'!K1303), 'B. WasteTracking'!K1303*'B. WasteTracking'!$H1303/100,0)</f>
        <v>0</v>
      </c>
      <c r="T1277" s="67">
        <f>IF(ISNUMBER('B. WasteTracking'!H1303), 'B. WasteTracking'!H1303,0)</f>
        <v>0</v>
      </c>
      <c r="W1277" s="9"/>
      <c r="X1277" s="9"/>
      <c r="AX1277" s="4">
        <v>1265</v>
      </c>
      <c r="AY1277" s="4" t="e">
        <f>IF(#REF!="", "0",#REF! *#REF!/100)</f>
        <v>#REF!</v>
      </c>
      <c r="AZ1277" s="4" t="e">
        <f>IF(#REF!="", "0",#REF! *#REF!/100)</f>
        <v>#REF!</v>
      </c>
      <c r="BA1277" s="4" t="e">
        <f>IF(#REF!="", "0",#REF! *#REF!/100)</f>
        <v>#REF!</v>
      </c>
      <c r="BB1277" s="4" t="e">
        <f>IF(#REF!="", "0",#REF! *#REF!/100)</f>
        <v>#REF!</v>
      </c>
    </row>
    <row r="1278" spans="15:54" x14ac:dyDescent="0.35">
      <c r="P1278" s="14">
        <f>'B. WasteTracking'!G1304</f>
        <v>0</v>
      </c>
      <c r="Q1278" s="67">
        <f>IF(ISNUMBER('B. WasteTracking'!I1304), IF('B. WasteTracking'!$I$38=Calculations!$O$6,'B. WasteTracking'!I1304,'B. WasteTracking'!I1304*'B. WasteTracking'!$H1304/100),0)</f>
        <v>0</v>
      </c>
      <c r="R1278" s="67">
        <f>IF(ISNUMBER('B. WasteTracking'!J1304), IF('B. WasteTracking'!$J$38=Calculations!$O$6,'B. WasteTracking'!J1304,'B. WasteTracking'!J1304*'B. WasteTracking'!$H1304/100),0)</f>
        <v>0</v>
      </c>
      <c r="S1278" s="67">
        <f>IF(ISNUMBER('B. WasteTracking'!K1304), 'B. WasteTracking'!K1304*'B. WasteTracking'!$H1304/100,0)</f>
        <v>0</v>
      </c>
      <c r="T1278" s="67">
        <f>IF(ISNUMBER('B. WasteTracking'!H1304), 'B. WasteTracking'!H1304,0)</f>
        <v>0</v>
      </c>
      <c r="W1278" s="9"/>
      <c r="X1278" s="9"/>
      <c r="AX1278" s="4">
        <v>1266</v>
      </c>
      <c r="AY1278" s="4" t="e">
        <f>IF(#REF!="", "0",#REF! *#REF!/100)</f>
        <v>#REF!</v>
      </c>
      <c r="AZ1278" s="4" t="e">
        <f>IF(#REF!="", "0",#REF! *#REF!/100)</f>
        <v>#REF!</v>
      </c>
      <c r="BA1278" s="4" t="e">
        <f>IF(#REF!="", "0",#REF! *#REF!/100)</f>
        <v>#REF!</v>
      </c>
      <c r="BB1278" s="4" t="e">
        <f>IF(#REF!="", "0",#REF! *#REF!/100)</f>
        <v>#REF!</v>
      </c>
    </row>
    <row r="1279" spans="15:54" x14ac:dyDescent="0.35">
      <c r="P1279" s="14">
        <f>'B. WasteTracking'!G1305</f>
        <v>0</v>
      </c>
      <c r="Q1279" s="67">
        <f>IF(ISNUMBER('B. WasteTracking'!I1305), IF('B. WasteTracking'!$I$38=Calculations!$O$6,'B. WasteTracking'!I1305,'B. WasteTracking'!I1305*'B. WasteTracking'!$H1305/100),0)</f>
        <v>0</v>
      </c>
      <c r="R1279" s="67">
        <f>IF(ISNUMBER('B. WasteTracking'!J1305), IF('B. WasteTracking'!$J$38=Calculations!$O$6,'B. WasteTracking'!J1305,'B. WasteTracking'!J1305*'B. WasteTracking'!$H1305/100),0)</f>
        <v>0</v>
      </c>
      <c r="S1279" s="67">
        <f>IF(ISNUMBER('B. WasteTracking'!K1305), 'B. WasteTracking'!K1305*'B. WasteTracking'!$H1305/100,0)</f>
        <v>0</v>
      </c>
      <c r="T1279" s="67">
        <f>IF(ISNUMBER('B. WasteTracking'!H1305), 'B. WasteTracking'!H1305,0)</f>
        <v>0</v>
      </c>
      <c r="W1279" s="9"/>
      <c r="X1279" s="9"/>
      <c r="AX1279" s="4">
        <v>1267</v>
      </c>
      <c r="AY1279" s="4" t="e">
        <f>IF(#REF!="", "0",#REF! *#REF!/100)</f>
        <v>#REF!</v>
      </c>
      <c r="AZ1279" s="4" t="e">
        <f>IF(#REF!="", "0",#REF! *#REF!/100)</f>
        <v>#REF!</v>
      </c>
      <c r="BA1279" s="4" t="e">
        <f>IF(#REF!="", "0",#REF! *#REF!/100)</f>
        <v>#REF!</v>
      </c>
      <c r="BB1279" s="4" t="e">
        <f>IF(#REF!="", "0",#REF! *#REF!/100)</f>
        <v>#REF!</v>
      </c>
    </row>
    <row r="1280" spans="15:54" x14ac:dyDescent="0.35">
      <c r="P1280" s="14">
        <f>'B. WasteTracking'!G1306</f>
        <v>0</v>
      </c>
      <c r="Q1280" s="67">
        <f>IF(ISNUMBER('B. WasteTracking'!I1306), IF('B. WasteTracking'!$I$38=Calculations!$O$6,'B. WasteTracking'!I1306,'B. WasteTracking'!I1306*'B. WasteTracking'!$H1306/100),0)</f>
        <v>0</v>
      </c>
      <c r="R1280" s="67">
        <f>IF(ISNUMBER('B. WasteTracking'!J1306), IF('B. WasteTracking'!$J$38=Calculations!$O$6,'B. WasteTracking'!J1306,'B. WasteTracking'!J1306*'B. WasteTracking'!$H1306/100),0)</f>
        <v>0</v>
      </c>
      <c r="S1280" s="67">
        <f>IF(ISNUMBER('B. WasteTracking'!K1306), 'B. WasteTracking'!K1306*'B. WasteTracking'!$H1306/100,0)</f>
        <v>0</v>
      </c>
      <c r="T1280" s="67">
        <f>IF(ISNUMBER('B. WasteTracking'!H1306), 'B. WasteTracking'!H1306,0)</f>
        <v>0</v>
      </c>
      <c r="W1280" s="9"/>
      <c r="X1280" s="9"/>
      <c r="AX1280" s="4">
        <v>1268</v>
      </c>
      <c r="AY1280" s="4" t="e">
        <f>IF(#REF!="", "0",#REF! *#REF!/100)</f>
        <v>#REF!</v>
      </c>
      <c r="AZ1280" s="4" t="e">
        <f>IF(#REF!="", "0",#REF! *#REF!/100)</f>
        <v>#REF!</v>
      </c>
      <c r="BA1280" s="4" t="e">
        <f>IF(#REF!="", "0",#REF! *#REF!/100)</f>
        <v>#REF!</v>
      </c>
      <c r="BB1280" s="4" t="e">
        <f>IF(#REF!="", "0",#REF! *#REF!/100)</f>
        <v>#REF!</v>
      </c>
    </row>
    <row r="1281" spans="16:54" x14ac:dyDescent="0.35">
      <c r="P1281" s="14">
        <f>'B. WasteTracking'!G1307</f>
        <v>0</v>
      </c>
      <c r="Q1281" s="67">
        <f>IF(ISNUMBER('B. WasteTracking'!I1307), IF('B. WasteTracking'!$I$38=Calculations!$O$6,'B. WasteTracking'!I1307,'B. WasteTracking'!I1307*'B. WasteTracking'!$H1307/100),0)</f>
        <v>0</v>
      </c>
      <c r="R1281" s="67">
        <f>IF(ISNUMBER('B. WasteTracking'!J1307), IF('B. WasteTracking'!$J$38=Calculations!$O$6,'B. WasteTracking'!J1307,'B. WasteTracking'!J1307*'B. WasteTracking'!$H1307/100),0)</f>
        <v>0</v>
      </c>
      <c r="S1281" s="67">
        <f>IF(ISNUMBER('B. WasteTracking'!K1307), 'B. WasteTracking'!K1307*'B. WasteTracking'!$H1307/100,0)</f>
        <v>0</v>
      </c>
      <c r="T1281" s="67">
        <f>IF(ISNUMBER('B. WasteTracking'!H1307), 'B. WasteTracking'!H1307,0)</f>
        <v>0</v>
      </c>
      <c r="W1281" s="9"/>
      <c r="X1281" s="9"/>
      <c r="AX1281" s="4">
        <v>1269</v>
      </c>
      <c r="AY1281" s="4" t="e">
        <f>IF(#REF!="", "0",#REF! *#REF!/100)</f>
        <v>#REF!</v>
      </c>
      <c r="AZ1281" s="4" t="e">
        <f>IF(#REF!="", "0",#REF! *#REF!/100)</f>
        <v>#REF!</v>
      </c>
      <c r="BA1281" s="4" t="e">
        <f>IF(#REF!="", "0",#REF! *#REF!/100)</f>
        <v>#REF!</v>
      </c>
      <c r="BB1281" s="4" t="e">
        <f>IF(#REF!="", "0",#REF! *#REF!/100)</f>
        <v>#REF!</v>
      </c>
    </row>
    <row r="1282" spans="16:54" x14ac:dyDescent="0.35">
      <c r="P1282" s="14">
        <f>'B. WasteTracking'!G1308</f>
        <v>0</v>
      </c>
      <c r="Q1282" s="67">
        <f>IF(ISNUMBER('B. WasteTracking'!I1308), IF('B. WasteTracking'!$I$38=Calculations!$O$6,'B. WasteTracking'!I1308,'B. WasteTracking'!I1308*'B. WasteTracking'!$H1308/100),0)</f>
        <v>0</v>
      </c>
      <c r="R1282" s="67">
        <f>IF(ISNUMBER('B. WasteTracking'!J1308), IF('B. WasteTracking'!$J$38=Calculations!$O$6,'B. WasteTracking'!J1308,'B. WasteTracking'!J1308*'B. WasteTracking'!$H1308/100),0)</f>
        <v>0</v>
      </c>
      <c r="S1282" s="67">
        <f>IF(ISNUMBER('B. WasteTracking'!K1308), 'B. WasteTracking'!K1308*'B. WasteTracking'!$H1308/100,0)</f>
        <v>0</v>
      </c>
      <c r="T1282" s="67">
        <f>IF(ISNUMBER('B. WasteTracking'!H1308), 'B. WasteTracking'!H1308,0)</f>
        <v>0</v>
      </c>
      <c r="W1282" s="9"/>
      <c r="X1282" s="9"/>
      <c r="AX1282" s="4">
        <v>1270</v>
      </c>
      <c r="AY1282" s="4" t="e">
        <f>IF(#REF!="", "0",#REF! *#REF!/100)</f>
        <v>#REF!</v>
      </c>
      <c r="AZ1282" s="4" t="e">
        <f>IF(#REF!="", "0",#REF! *#REF!/100)</f>
        <v>#REF!</v>
      </c>
      <c r="BA1282" s="4" t="e">
        <f>IF(#REF!="", "0",#REF! *#REF!/100)</f>
        <v>#REF!</v>
      </c>
      <c r="BB1282" s="4" t="e">
        <f>IF(#REF!="", "0",#REF! *#REF!/100)</f>
        <v>#REF!</v>
      </c>
    </row>
    <row r="1283" spans="16:54" x14ac:dyDescent="0.35">
      <c r="P1283" s="14">
        <f>'B. WasteTracking'!G1309</f>
        <v>0</v>
      </c>
      <c r="Q1283" s="67">
        <f>IF(ISNUMBER('B. WasteTracking'!I1309), IF('B. WasteTracking'!$I$38=Calculations!$O$6,'B. WasteTracking'!I1309,'B. WasteTracking'!I1309*'B. WasteTracking'!$H1309/100),0)</f>
        <v>0</v>
      </c>
      <c r="R1283" s="67">
        <f>IF(ISNUMBER('B. WasteTracking'!J1309), IF('B. WasteTracking'!$J$38=Calculations!$O$6,'B. WasteTracking'!J1309,'B. WasteTracking'!J1309*'B. WasteTracking'!$H1309/100),0)</f>
        <v>0</v>
      </c>
      <c r="S1283" s="67">
        <f>IF(ISNUMBER('B. WasteTracking'!K1309), 'B. WasteTracking'!K1309*'B. WasteTracking'!$H1309/100,0)</f>
        <v>0</v>
      </c>
      <c r="T1283" s="67">
        <f>IF(ISNUMBER('B. WasteTracking'!H1309), 'B. WasteTracking'!H1309,0)</f>
        <v>0</v>
      </c>
      <c r="W1283" s="9"/>
      <c r="X1283" s="9"/>
      <c r="AX1283" s="4">
        <v>1271</v>
      </c>
      <c r="AY1283" s="4" t="e">
        <f>IF(#REF!="", "0",#REF! *#REF!/100)</f>
        <v>#REF!</v>
      </c>
      <c r="AZ1283" s="4" t="e">
        <f>IF(#REF!="", "0",#REF! *#REF!/100)</f>
        <v>#REF!</v>
      </c>
      <c r="BA1283" s="4" t="e">
        <f>IF(#REF!="", "0",#REF! *#REF!/100)</f>
        <v>#REF!</v>
      </c>
      <c r="BB1283" s="4" t="e">
        <f>IF(#REF!="", "0",#REF! *#REF!/100)</f>
        <v>#REF!</v>
      </c>
    </row>
    <row r="1284" spans="16:54" x14ac:dyDescent="0.35">
      <c r="P1284" s="14">
        <f>'B. WasteTracking'!G1310</f>
        <v>0</v>
      </c>
      <c r="Q1284" s="67">
        <f>IF(ISNUMBER('B. WasteTracking'!I1310), IF('B. WasteTracking'!$I$38=Calculations!$O$6,'B. WasteTracking'!I1310,'B. WasteTracking'!I1310*'B. WasteTracking'!$H1310/100),0)</f>
        <v>0</v>
      </c>
      <c r="R1284" s="67">
        <f>IF(ISNUMBER('B. WasteTracking'!J1310), IF('B. WasteTracking'!$J$38=Calculations!$O$6,'B. WasteTracking'!J1310,'B. WasteTracking'!J1310*'B. WasteTracking'!$H1310/100),0)</f>
        <v>0</v>
      </c>
      <c r="S1284" s="67">
        <f>IF(ISNUMBER('B. WasteTracking'!K1310), 'B. WasteTracking'!K1310*'B. WasteTracking'!$H1310/100,0)</f>
        <v>0</v>
      </c>
      <c r="T1284" s="67">
        <f>IF(ISNUMBER('B. WasteTracking'!H1310), 'B. WasteTracking'!H1310,0)</f>
        <v>0</v>
      </c>
      <c r="W1284" s="9"/>
      <c r="X1284" s="9"/>
      <c r="AX1284" s="4">
        <v>1272</v>
      </c>
      <c r="AY1284" s="4" t="e">
        <f>IF(#REF!="", "0",#REF! *#REF!/100)</f>
        <v>#REF!</v>
      </c>
      <c r="AZ1284" s="4" t="e">
        <f>IF(#REF!="", "0",#REF! *#REF!/100)</f>
        <v>#REF!</v>
      </c>
      <c r="BA1284" s="4" t="e">
        <f>IF(#REF!="", "0",#REF! *#REF!/100)</f>
        <v>#REF!</v>
      </c>
      <c r="BB1284" s="4" t="e">
        <f>IF(#REF!="", "0",#REF! *#REF!/100)</f>
        <v>#REF!</v>
      </c>
    </row>
    <row r="1285" spans="16:54" x14ac:dyDescent="0.35">
      <c r="P1285" s="14">
        <f>'B. WasteTracking'!G1311</f>
        <v>0</v>
      </c>
      <c r="Q1285" s="67">
        <f>IF(ISNUMBER('B. WasteTracking'!I1311), IF('B. WasteTracking'!$I$38=Calculations!$O$6,'B. WasteTracking'!I1311,'B. WasteTracking'!I1311*'B. WasteTracking'!$H1311/100),0)</f>
        <v>0</v>
      </c>
      <c r="R1285" s="67">
        <f>IF(ISNUMBER('B. WasteTracking'!J1311), IF('B. WasteTracking'!$J$38=Calculations!$O$6,'B. WasteTracking'!J1311,'B. WasteTracking'!J1311*'B. WasteTracking'!$H1311/100),0)</f>
        <v>0</v>
      </c>
      <c r="S1285" s="67">
        <f>IF(ISNUMBER('B. WasteTracking'!K1311), 'B. WasteTracking'!K1311*'B. WasteTracking'!$H1311/100,0)</f>
        <v>0</v>
      </c>
      <c r="T1285" s="67">
        <f>IF(ISNUMBER('B. WasteTracking'!H1311), 'B. WasteTracking'!H1311,0)</f>
        <v>0</v>
      </c>
      <c r="W1285" s="9"/>
      <c r="X1285" s="9"/>
      <c r="AX1285" s="4">
        <v>1273</v>
      </c>
      <c r="AY1285" s="4" t="e">
        <f>IF(#REF!="", "0",#REF! *#REF!/100)</f>
        <v>#REF!</v>
      </c>
      <c r="AZ1285" s="4" t="e">
        <f>IF(#REF!="", "0",#REF! *#REF!/100)</f>
        <v>#REF!</v>
      </c>
      <c r="BA1285" s="4" t="e">
        <f>IF(#REF!="", "0",#REF! *#REF!/100)</f>
        <v>#REF!</v>
      </c>
      <c r="BB1285" s="4" t="e">
        <f>IF(#REF!="", "0",#REF! *#REF!/100)</f>
        <v>#REF!</v>
      </c>
    </row>
    <row r="1286" spans="16:54" x14ac:dyDescent="0.35">
      <c r="P1286" s="14">
        <f>'B. WasteTracking'!G1312</f>
        <v>0</v>
      </c>
      <c r="Q1286" s="67">
        <f>IF(ISNUMBER('B. WasteTracking'!I1312), IF('B. WasteTracking'!$I$38=Calculations!$O$6,'B. WasteTracking'!I1312,'B. WasteTracking'!I1312*'B. WasteTracking'!$H1312/100),0)</f>
        <v>0</v>
      </c>
      <c r="R1286" s="67">
        <f>IF(ISNUMBER('B. WasteTracking'!J1312), IF('B. WasteTracking'!$J$38=Calculations!$O$6,'B. WasteTracking'!J1312,'B. WasteTracking'!J1312*'B. WasteTracking'!$H1312/100),0)</f>
        <v>0</v>
      </c>
      <c r="S1286" s="67">
        <f>IF(ISNUMBER('B. WasteTracking'!K1312), 'B. WasteTracking'!K1312*'B. WasteTracking'!$H1312/100,0)</f>
        <v>0</v>
      </c>
      <c r="T1286" s="67">
        <f>IF(ISNUMBER('B. WasteTracking'!H1312), 'B. WasteTracking'!H1312,0)</f>
        <v>0</v>
      </c>
      <c r="W1286" s="9"/>
      <c r="X1286" s="9"/>
      <c r="AX1286" s="4">
        <v>1274</v>
      </c>
      <c r="AY1286" s="4" t="e">
        <f>IF(#REF!="", "0",#REF! *#REF!/100)</f>
        <v>#REF!</v>
      </c>
      <c r="AZ1286" s="4" t="e">
        <f>IF(#REF!="", "0",#REF! *#REF!/100)</f>
        <v>#REF!</v>
      </c>
      <c r="BA1286" s="4" t="e">
        <f>IF(#REF!="", "0",#REF! *#REF!/100)</f>
        <v>#REF!</v>
      </c>
      <c r="BB1286" s="4" t="e">
        <f>IF(#REF!="", "0",#REF! *#REF!/100)</f>
        <v>#REF!</v>
      </c>
    </row>
    <row r="1287" spans="16:54" x14ac:dyDescent="0.35">
      <c r="P1287" s="14">
        <f>'B. WasteTracking'!G1313</f>
        <v>0</v>
      </c>
      <c r="Q1287" s="67">
        <f>IF(ISNUMBER('B. WasteTracking'!I1313), IF('B. WasteTracking'!$I$38=Calculations!$O$6,'B. WasteTracking'!I1313,'B. WasteTracking'!I1313*'B. WasteTracking'!$H1313/100),0)</f>
        <v>0</v>
      </c>
      <c r="R1287" s="67">
        <f>IF(ISNUMBER('B. WasteTracking'!J1313), IF('B. WasteTracking'!$J$38=Calculations!$O$6,'B. WasteTracking'!J1313,'B. WasteTracking'!J1313*'B. WasteTracking'!$H1313/100),0)</f>
        <v>0</v>
      </c>
      <c r="S1287" s="67">
        <f>IF(ISNUMBER('B. WasteTracking'!K1313), 'B. WasteTracking'!K1313*'B. WasteTracking'!$H1313/100,0)</f>
        <v>0</v>
      </c>
      <c r="T1287" s="67">
        <f>IF(ISNUMBER('B. WasteTracking'!H1313), 'B. WasteTracking'!H1313,0)</f>
        <v>0</v>
      </c>
      <c r="W1287" s="9"/>
      <c r="X1287" s="9"/>
      <c r="AX1287" s="4">
        <v>1275</v>
      </c>
      <c r="AY1287" s="4" t="e">
        <f>IF(#REF!="", "0",#REF! *#REF!/100)</f>
        <v>#REF!</v>
      </c>
      <c r="AZ1287" s="4" t="e">
        <f>IF(#REF!="", "0",#REF! *#REF!/100)</f>
        <v>#REF!</v>
      </c>
      <c r="BA1287" s="4" t="e">
        <f>IF(#REF!="", "0",#REF! *#REF!/100)</f>
        <v>#REF!</v>
      </c>
      <c r="BB1287" s="4" t="e">
        <f>IF(#REF!="", "0",#REF! *#REF!/100)</f>
        <v>#REF!</v>
      </c>
    </row>
    <row r="1288" spans="16:54" x14ac:dyDescent="0.35">
      <c r="P1288" s="14">
        <f>'B. WasteTracking'!G1314</f>
        <v>0</v>
      </c>
      <c r="Q1288" s="67">
        <f>IF(ISNUMBER('B. WasteTracking'!I1314), IF('B. WasteTracking'!$I$38=Calculations!$O$6,'B. WasteTracking'!I1314,'B. WasteTracking'!I1314*'B. WasteTracking'!$H1314/100),0)</f>
        <v>0</v>
      </c>
      <c r="R1288" s="67">
        <f>IF(ISNUMBER('B. WasteTracking'!J1314), IF('B. WasteTracking'!$J$38=Calculations!$O$6,'B. WasteTracking'!J1314,'B. WasteTracking'!J1314*'B. WasteTracking'!$H1314/100),0)</f>
        <v>0</v>
      </c>
      <c r="S1288" s="67">
        <f>IF(ISNUMBER('B. WasteTracking'!K1314), 'B. WasteTracking'!K1314*'B. WasteTracking'!$H1314/100,0)</f>
        <v>0</v>
      </c>
      <c r="T1288" s="67">
        <f>IF(ISNUMBER('B. WasteTracking'!H1314), 'B. WasteTracking'!H1314,0)</f>
        <v>0</v>
      </c>
      <c r="W1288" s="9"/>
      <c r="X1288" s="9"/>
      <c r="AX1288" s="4">
        <v>1276</v>
      </c>
      <c r="AY1288" s="4" t="e">
        <f>IF(#REF!="", "0",#REF! *#REF!/100)</f>
        <v>#REF!</v>
      </c>
      <c r="AZ1288" s="4" t="e">
        <f>IF(#REF!="", "0",#REF! *#REF!/100)</f>
        <v>#REF!</v>
      </c>
      <c r="BA1288" s="4" t="e">
        <f>IF(#REF!="", "0",#REF! *#REF!/100)</f>
        <v>#REF!</v>
      </c>
      <c r="BB1288" s="4" t="e">
        <f>IF(#REF!="", "0",#REF! *#REF!/100)</f>
        <v>#REF!</v>
      </c>
    </row>
    <row r="1289" spans="16:54" x14ac:dyDescent="0.35">
      <c r="P1289" s="14">
        <f>'B. WasteTracking'!G1315</f>
        <v>0</v>
      </c>
      <c r="Q1289" s="67">
        <f>IF(ISNUMBER('B. WasteTracking'!I1315), IF('B. WasteTracking'!$I$38=Calculations!$O$6,'B. WasteTracking'!I1315,'B. WasteTracking'!I1315*'B. WasteTracking'!$H1315/100),0)</f>
        <v>0</v>
      </c>
      <c r="R1289" s="67">
        <f>IF(ISNUMBER('B. WasteTracking'!J1315), IF('B. WasteTracking'!$J$38=Calculations!$O$6,'B. WasteTracking'!J1315,'B. WasteTracking'!J1315*'B. WasteTracking'!$H1315/100),0)</f>
        <v>0</v>
      </c>
      <c r="S1289" s="67">
        <f>IF(ISNUMBER('B. WasteTracking'!K1315), 'B. WasteTracking'!K1315*'B. WasteTracking'!$H1315/100,0)</f>
        <v>0</v>
      </c>
      <c r="T1289" s="67">
        <f>IF(ISNUMBER('B. WasteTracking'!H1315), 'B. WasteTracking'!H1315,0)</f>
        <v>0</v>
      </c>
      <c r="W1289" s="9"/>
      <c r="X1289" s="9"/>
      <c r="AX1289" s="4">
        <v>1277</v>
      </c>
      <c r="AY1289" s="4" t="e">
        <f>IF(#REF!="", "0",#REF! *#REF!/100)</f>
        <v>#REF!</v>
      </c>
      <c r="AZ1289" s="4" t="e">
        <f>IF(#REF!="", "0",#REF! *#REF!/100)</f>
        <v>#REF!</v>
      </c>
      <c r="BA1289" s="4" t="e">
        <f>IF(#REF!="", "0",#REF! *#REF!/100)</f>
        <v>#REF!</v>
      </c>
      <c r="BB1289" s="4" t="e">
        <f>IF(#REF!="", "0",#REF! *#REF!/100)</f>
        <v>#REF!</v>
      </c>
    </row>
    <row r="1290" spans="16:54" x14ac:dyDescent="0.35">
      <c r="P1290" s="14">
        <f>'B. WasteTracking'!G1316</f>
        <v>0</v>
      </c>
      <c r="Q1290" s="67">
        <f>IF(ISNUMBER('B. WasteTracking'!I1316), IF('B. WasteTracking'!$I$38=Calculations!$O$6,'B. WasteTracking'!I1316,'B. WasteTracking'!I1316*'B. WasteTracking'!$H1316/100),0)</f>
        <v>0</v>
      </c>
      <c r="R1290" s="67">
        <f>IF(ISNUMBER('B. WasteTracking'!J1316), IF('B. WasteTracking'!$J$38=Calculations!$O$6,'B. WasteTracking'!J1316,'B. WasteTracking'!J1316*'B. WasteTracking'!$H1316/100),0)</f>
        <v>0</v>
      </c>
      <c r="S1290" s="67">
        <f>IF(ISNUMBER('B. WasteTracking'!K1316), 'B. WasteTracking'!K1316*'B. WasteTracking'!$H1316/100,0)</f>
        <v>0</v>
      </c>
      <c r="T1290" s="67">
        <f>IF(ISNUMBER('B. WasteTracking'!H1316), 'B. WasteTracking'!H1316,0)</f>
        <v>0</v>
      </c>
      <c r="W1290" s="9"/>
      <c r="X1290" s="9"/>
      <c r="AX1290" s="4">
        <v>1278</v>
      </c>
      <c r="AY1290" s="4" t="e">
        <f>IF(#REF!="", "0",#REF! *#REF!/100)</f>
        <v>#REF!</v>
      </c>
      <c r="AZ1290" s="4" t="e">
        <f>IF(#REF!="", "0",#REF! *#REF!/100)</f>
        <v>#REF!</v>
      </c>
      <c r="BA1290" s="4" t="e">
        <f>IF(#REF!="", "0",#REF! *#REF!/100)</f>
        <v>#REF!</v>
      </c>
      <c r="BB1290" s="4" t="e">
        <f>IF(#REF!="", "0",#REF! *#REF!/100)</f>
        <v>#REF!</v>
      </c>
    </row>
    <row r="1291" spans="16:54" x14ac:dyDescent="0.35">
      <c r="P1291" s="14">
        <f>'B. WasteTracking'!G1317</f>
        <v>0</v>
      </c>
      <c r="Q1291" s="67">
        <f>IF(ISNUMBER('B. WasteTracking'!I1317), IF('B. WasteTracking'!$I$38=Calculations!$O$6,'B. WasteTracking'!I1317,'B. WasteTracking'!I1317*'B. WasteTracking'!$H1317/100),0)</f>
        <v>0</v>
      </c>
      <c r="R1291" s="67">
        <f>IF(ISNUMBER('B. WasteTracking'!J1317), IF('B. WasteTracking'!$J$38=Calculations!$O$6,'B. WasteTracking'!J1317,'B. WasteTracking'!J1317*'B. WasteTracking'!$H1317/100),0)</f>
        <v>0</v>
      </c>
      <c r="S1291" s="67">
        <f>IF(ISNUMBER('B. WasteTracking'!K1317), 'B. WasteTracking'!K1317*'B. WasteTracking'!$H1317/100,0)</f>
        <v>0</v>
      </c>
      <c r="T1291" s="67">
        <f>IF(ISNUMBER('B. WasteTracking'!H1317), 'B. WasteTracking'!H1317,0)</f>
        <v>0</v>
      </c>
      <c r="W1291" s="9"/>
      <c r="X1291" s="9"/>
      <c r="AX1291" s="4">
        <v>1279</v>
      </c>
      <c r="AY1291" s="4" t="e">
        <f>IF(#REF!="", "0",#REF! *#REF!/100)</f>
        <v>#REF!</v>
      </c>
      <c r="AZ1291" s="4" t="e">
        <f>IF(#REF!="", "0",#REF! *#REF!/100)</f>
        <v>#REF!</v>
      </c>
      <c r="BA1291" s="4" t="e">
        <f>IF(#REF!="", "0",#REF! *#REF!/100)</f>
        <v>#REF!</v>
      </c>
      <c r="BB1291" s="4" t="e">
        <f>IF(#REF!="", "0",#REF! *#REF!/100)</f>
        <v>#REF!</v>
      </c>
    </row>
    <row r="1292" spans="16:54" x14ac:dyDescent="0.35">
      <c r="P1292" s="14">
        <f>'B. WasteTracking'!G1318</f>
        <v>0</v>
      </c>
      <c r="Q1292" s="67">
        <f>IF(ISNUMBER('B. WasteTracking'!I1318), IF('B. WasteTracking'!$I$38=Calculations!$O$6,'B. WasteTracking'!I1318,'B. WasteTracking'!I1318*'B. WasteTracking'!$H1318/100),0)</f>
        <v>0</v>
      </c>
      <c r="R1292" s="67">
        <f>IF(ISNUMBER('B. WasteTracking'!J1318), IF('B. WasteTracking'!$J$38=Calculations!$O$6,'B. WasteTracking'!J1318,'B. WasteTracking'!J1318*'B. WasteTracking'!$H1318/100),0)</f>
        <v>0</v>
      </c>
      <c r="S1292" s="67">
        <f>IF(ISNUMBER('B. WasteTracking'!K1318), 'B. WasteTracking'!K1318*'B. WasteTracking'!$H1318/100,0)</f>
        <v>0</v>
      </c>
      <c r="T1292" s="67">
        <f>IF(ISNUMBER('B. WasteTracking'!H1318), 'B. WasteTracking'!H1318,0)</f>
        <v>0</v>
      </c>
      <c r="W1292" s="9"/>
      <c r="X1292" s="9"/>
      <c r="AX1292" s="4">
        <v>1280</v>
      </c>
      <c r="AY1292" s="4" t="e">
        <f>IF(#REF!="", "0",#REF! *#REF!/100)</f>
        <v>#REF!</v>
      </c>
      <c r="AZ1292" s="4" t="e">
        <f>IF(#REF!="", "0",#REF! *#REF!/100)</f>
        <v>#REF!</v>
      </c>
      <c r="BA1292" s="4" t="e">
        <f>IF(#REF!="", "0",#REF! *#REF!/100)</f>
        <v>#REF!</v>
      </c>
      <c r="BB1292" s="4" t="e">
        <f>IF(#REF!="", "0",#REF! *#REF!/100)</f>
        <v>#REF!</v>
      </c>
    </row>
    <row r="1293" spans="16:54" x14ac:dyDescent="0.35">
      <c r="P1293" s="14">
        <f>'B. WasteTracking'!G1319</f>
        <v>0</v>
      </c>
      <c r="Q1293" s="67">
        <f>IF(ISNUMBER('B. WasteTracking'!I1319), IF('B. WasteTracking'!$I$38=Calculations!$O$6,'B. WasteTracking'!I1319,'B. WasteTracking'!I1319*'B. WasteTracking'!$H1319/100),0)</f>
        <v>0</v>
      </c>
      <c r="R1293" s="67">
        <f>IF(ISNUMBER('B. WasteTracking'!J1319), IF('B. WasteTracking'!$J$38=Calculations!$O$6,'B. WasteTracking'!J1319,'B. WasteTracking'!J1319*'B. WasteTracking'!$H1319/100),0)</f>
        <v>0</v>
      </c>
      <c r="S1293" s="67">
        <f>IF(ISNUMBER('B. WasteTracking'!K1319), 'B. WasteTracking'!K1319*'B. WasteTracking'!$H1319/100,0)</f>
        <v>0</v>
      </c>
      <c r="T1293" s="67">
        <f>IF(ISNUMBER('B. WasteTracking'!H1319), 'B. WasteTracking'!H1319,0)</f>
        <v>0</v>
      </c>
      <c r="W1293" s="9"/>
      <c r="X1293" s="9"/>
      <c r="AX1293" s="4">
        <v>1281</v>
      </c>
      <c r="AY1293" s="4" t="e">
        <f>IF(#REF!="", "0",#REF! *#REF!/100)</f>
        <v>#REF!</v>
      </c>
      <c r="AZ1293" s="4" t="e">
        <f>IF(#REF!="", "0",#REF! *#REF!/100)</f>
        <v>#REF!</v>
      </c>
      <c r="BA1293" s="4" t="e">
        <f>IF(#REF!="", "0",#REF! *#REF!/100)</f>
        <v>#REF!</v>
      </c>
      <c r="BB1293" s="4" t="e">
        <f>IF(#REF!="", "0",#REF! *#REF!/100)</f>
        <v>#REF!</v>
      </c>
    </row>
    <row r="1294" spans="16:54" x14ac:dyDescent="0.35">
      <c r="P1294" s="14">
        <f>'B. WasteTracking'!G1320</f>
        <v>0</v>
      </c>
      <c r="Q1294" s="67">
        <f>IF(ISNUMBER('B. WasteTracking'!I1320), IF('B. WasteTracking'!$I$38=Calculations!$O$6,'B. WasteTracking'!I1320,'B. WasteTracking'!I1320*'B. WasteTracking'!$H1320/100),0)</f>
        <v>0</v>
      </c>
      <c r="R1294" s="67">
        <f>IF(ISNUMBER('B. WasteTracking'!J1320), IF('B. WasteTracking'!$J$38=Calculations!$O$6,'B. WasteTracking'!J1320,'B. WasteTracking'!J1320*'B. WasteTracking'!$H1320/100),0)</f>
        <v>0</v>
      </c>
      <c r="S1294" s="67">
        <f>IF(ISNUMBER('B. WasteTracking'!K1320), 'B. WasteTracking'!K1320*'B. WasteTracking'!$H1320/100,0)</f>
        <v>0</v>
      </c>
      <c r="T1294" s="67">
        <f>IF(ISNUMBER('B. WasteTracking'!H1320), 'B. WasteTracking'!H1320,0)</f>
        <v>0</v>
      </c>
      <c r="W1294" s="9"/>
      <c r="X1294" s="9"/>
      <c r="AX1294" s="4">
        <v>1282</v>
      </c>
      <c r="AY1294" s="4" t="e">
        <f>IF(#REF!="", "0",#REF! *#REF!/100)</f>
        <v>#REF!</v>
      </c>
      <c r="AZ1294" s="4" t="e">
        <f>IF(#REF!="", "0",#REF! *#REF!/100)</f>
        <v>#REF!</v>
      </c>
      <c r="BA1294" s="4" t="e">
        <f>IF(#REF!="", "0",#REF! *#REF!/100)</f>
        <v>#REF!</v>
      </c>
      <c r="BB1294" s="4" t="e">
        <f>IF(#REF!="", "0",#REF! *#REF!/100)</f>
        <v>#REF!</v>
      </c>
    </row>
    <row r="1295" spans="16:54" x14ac:dyDescent="0.35">
      <c r="P1295" s="14">
        <f>'B. WasteTracking'!G1321</f>
        <v>0</v>
      </c>
      <c r="Q1295" s="67">
        <f>IF(ISNUMBER('B. WasteTracking'!I1321), IF('B. WasteTracking'!$I$38=Calculations!$O$6,'B. WasteTracking'!I1321,'B. WasteTracking'!I1321*'B. WasteTracking'!$H1321/100),0)</f>
        <v>0</v>
      </c>
      <c r="R1295" s="67">
        <f>IF(ISNUMBER('B. WasteTracking'!J1321), IF('B. WasteTracking'!$J$38=Calculations!$O$6,'B. WasteTracking'!J1321,'B. WasteTracking'!J1321*'B. WasteTracking'!$H1321/100),0)</f>
        <v>0</v>
      </c>
      <c r="S1295" s="67">
        <f>IF(ISNUMBER('B. WasteTracking'!K1321), 'B. WasteTracking'!K1321*'B. WasteTracking'!$H1321/100,0)</f>
        <v>0</v>
      </c>
      <c r="T1295" s="67">
        <f>IF(ISNUMBER('B. WasteTracking'!H1321), 'B. WasteTracking'!H1321,0)</f>
        <v>0</v>
      </c>
      <c r="W1295" s="9"/>
      <c r="X1295" s="9"/>
      <c r="AX1295" s="4">
        <v>1283</v>
      </c>
      <c r="AY1295" s="4" t="e">
        <f>IF(#REF!="", "0",#REF! *#REF!/100)</f>
        <v>#REF!</v>
      </c>
      <c r="AZ1295" s="4" t="e">
        <f>IF(#REF!="", "0",#REF! *#REF!/100)</f>
        <v>#REF!</v>
      </c>
      <c r="BA1295" s="4" t="e">
        <f>IF(#REF!="", "0",#REF! *#REF!/100)</f>
        <v>#REF!</v>
      </c>
      <c r="BB1295" s="4" t="e">
        <f>IF(#REF!="", "0",#REF! *#REF!/100)</f>
        <v>#REF!</v>
      </c>
    </row>
    <row r="1296" spans="16:54" x14ac:dyDescent="0.35">
      <c r="P1296" s="14">
        <f>'B. WasteTracking'!G1322</f>
        <v>0</v>
      </c>
      <c r="Q1296" s="67">
        <f>IF(ISNUMBER('B. WasteTracking'!I1322), IF('B. WasteTracking'!$I$38=Calculations!$O$6,'B. WasteTracking'!I1322,'B. WasteTracking'!I1322*'B. WasteTracking'!$H1322/100),0)</f>
        <v>0</v>
      </c>
      <c r="R1296" s="67">
        <f>IF(ISNUMBER('B. WasteTracking'!J1322), IF('B. WasteTracking'!$J$38=Calculations!$O$6,'B. WasteTracking'!J1322,'B. WasteTracking'!J1322*'B. WasteTracking'!$H1322/100),0)</f>
        <v>0</v>
      </c>
      <c r="S1296" s="67">
        <f>IF(ISNUMBER('B. WasteTracking'!K1322), 'B. WasteTracking'!K1322*'B. WasteTracking'!$H1322/100,0)</f>
        <v>0</v>
      </c>
      <c r="T1296" s="67">
        <f>IF(ISNUMBER('B. WasteTracking'!H1322), 'B. WasteTracking'!H1322,0)</f>
        <v>0</v>
      </c>
      <c r="W1296" s="9"/>
      <c r="X1296" s="9"/>
      <c r="AX1296" s="4">
        <v>1284</v>
      </c>
      <c r="AY1296" s="4" t="e">
        <f>IF(#REF!="", "0",#REF! *#REF!/100)</f>
        <v>#REF!</v>
      </c>
      <c r="AZ1296" s="4" t="e">
        <f>IF(#REF!="", "0",#REF! *#REF!/100)</f>
        <v>#REF!</v>
      </c>
      <c r="BA1296" s="4" t="e">
        <f>IF(#REF!="", "0",#REF! *#REF!/100)</f>
        <v>#REF!</v>
      </c>
      <c r="BB1296" s="4" t="e">
        <f>IF(#REF!="", "0",#REF! *#REF!/100)</f>
        <v>#REF!</v>
      </c>
    </row>
    <row r="1297" spans="16:54" x14ac:dyDescent="0.35">
      <c r="P1297" s="14">
        <f>'B. WasteTracking'!G1323</f>
        <v>0</v>
      </c>
      <c r="Q1297" s="67">
        <f>IF(ISNUMBER('B. WasteTracking'!I1323), IF('B. WasteTracking'!$I$38=Calculations!$O$6,'B. WasteTracking'!I1323,'B. WasteTracking'!I1323*'B. WasteTracking'!$H1323/100),0)</f>
        <v>0</v>
      </c>
      <c r="R1297" s="67">
        <f>IF(ISNUMBER('B. WasteTracking'!J1323), IF('B. WasteTracking'!$J$38=Calculations!$O$6,'B. WasteTracking'!J1323,'B. WasteTracking'!J1323*'B. WasteTracking'!$H1323/100),0)</f>
        <v>0</v>
      </c>
      <c r="S1297" s="67">
        <f>IF(ISNUMBER('B. WasteTracking'!K1323), 'B. WasteTracking'!K1323*'B. WasteTracking'!$H1323/100,0)</f>
        <v>0</v>
      </c>
      <c r="T1297" s="67">
        <f>IF(ISNUMBER('B. WasteTracking'!H1323), 'B. WasteTracking'!H1323,0)</f>
        <v>0</v>
      </c>
      <c r="W1297" s="9"/>
      <c r="X1297" s="9"/>
      <c r="AX1297" s="4">
        <v>1285</v>
      </c>
      <c r="AY1297" s="4" t="e">
        <f>IF(#REF!="", "0",#REF! *#REF!/100)</f>
        <v>#REF!</v>
      </c>
      <c r="AZ1297" s="4" t="e">
        <f>IF(#REF!="", "0",#REF! *#REF!/100)</f>
        <v>#REF!</v>
      </c>
      <c r="BA1297" s="4" t="e">
        <f>IF(#REF!="", "0",#REF! *#REF!/100)</f>
        <v>#REF!</v>
      </c>
      <c r="BB1297" s="4" t="e">
        <f>IF(#REF!="", "0",#REF! *#REF!/100)</f>
        <v>#REF!</v>
      </c>
    </row>
    <row r="1298" spans="16:54" x14ac:dyDescent="0.35">
      <c r="P1298" s="14">
        <f>'B. WasteTracking'!G1324</f>
        <v>0</v>
      </c>
      <c r="Q1298" s="67">
        <f>IF(ISNUMBER('B. WasteTracking'!I1324), IF('B. WasteTracking'!$I$38=Calculations!$O$6,'B. WasteTracking'!I1324,'B. WasteTracking'!I1324*'B. WasteTracking'!$H1324/100),0)</f>
        <v>0</v>
      </c>
      <c r="R1298" s="67">
        <f>IF(ISNUMBER('B. WasteTracking'!J1324), IF('B. WasteTracking'!$J$38=Calculations!$O$6,'B. WasteTracking'!J1324,'B. WasteTracking'!J1324*'B. WasteTracking'!$H1324/100),0)</f>
        <v>0</v>
      </c>
      <c r="S1298" s="67">
        <f>IF(ISNUMBER('B. WasteTracking'!K1324), 'B. WasteTracking'!K1324*'B. WasteTracking'!$H1324/100,0)</f>
        <v>0</v>
      </c>
      <c r="T1298" s="67">
        <f>IF(ISNUMBER('B. WasteTracking'!H1324), 'B. WasteTracking'!H1324,0)</f>
        <v>0</v>
      </c>
      <c r="W1298" s="9"/>
      <c r="X1298" s="9"/>
      <c r="AX1298" s="4">
        <v>1286</v>
      </c>
      <c r="AY1298" s="4" t="e">
        <f>IF(#REF!="", "0",#REF! *#REF!/100)</f>
        <v>#REF!</v>
      </c>
      <c r="AZ1298" s="4" t="e">
        <f>IF(#REF!="", "0",#REF! *#REF!/100)</f>
        <v>#REF!</v>
      </c>
      <c r="BA1298" s="4" t="e">
        <f>IF(#REF!="", "0",#REF! *#REF!/100)</f>
        <v>#REF!</v>
      </c>
      <c r="BB1298" s="4" t="e">
        <f>IF(#REF!="", "0",#REF! *#REF!/100)</f>
        <v>#REF!</v>
      </c>
    </row>
    <row r="1299" spans="16:54" x14ac:dyDescent="0.35">
      <c r="P1299" s="14">
        <f>'B. WasteTracking'!G1325</f>
        <v>0</v>
      </c>
      <c r="Q1299" s="67">
        <f>IF(ISNUMBER('B. WasteTracking'!I1325), IF('B. WasteTracking'!$I$38=Calculations!$O$6,'B. WasteTracking'!I1325,'B. WasteTracking'!I1325*'B. WasteTracking'!$H1325/100),0)</f>
        <v>0</v>
      </c>
      <c r="R1299" s="67">
        <f>IF(ISNUMBER('B. WasteTracking'!J1325), IF('B. WasteTracking'!$J$38=Calculations!$O$6,'B. WasteTracking'!J1325,'B. WasteTracking'!J1325*'B. WasteTracking'!$H1325/100),0)</f>
        <v>0</v>
      </c>
      <c r="S1299" s="67">
        <f>IF(ISNUMBER('B. WasteTracking'!K1325), 'B. WasteTracking'!K1325*'B. WasteTracking'!$H1325/100,0)</f>
        <v>0</v>
      </c>
      <c r="T1299" s="67">
        <f>IF(ISNUMBER('B. WasteTracking'!H1325), 'B. WasteTracking'!H1325,0)</f>
        <v>0</v>
      </c>
      <c r="W1299" s="9"/>
      <c r="X1299" s="9"/>
      <c r="AX1299" s="4">
        <v>1287</v>
      </c>
      <c r="AY1299" s="4" t="e">
        <f>IF(#REF!="", "0",#REF! *#REF!/100)</f>
        <v>#REF!</v>
      </c>
      <c r="AZ1299" s="4" t="e">
        <f>IF(#REF!="", "0",#REF! *#REF!/100)</f>
        <v>#REF!</v>
      </c>
      <c r="BA1299" s="4" t="e">
        <f>IF(#REF!="", "0",#REF! *#REF!/100)</f>
        <v>#REF!</v>
      </c>
      <c r="BB1299" s="4" t="e">
        <f>IF(#REF!="", "0",#REF! *#REF!/100)</f>
        <v>#REF!</v>
      </c>
    </row>
    <row r="1300" spans="16:54" x14ac:dyDescent="0.35">
      <c r="P1300" s="14">
        <f>'B. WasteTracking'!G1326</f>
        <v>0</v>
      </c>
      <c r="Q1300" s="67">
        <f>IF(ISNUMBER('B. WasteTracking'!I1326), IF('B. WasteTracking'!$I$38=Calculations!$O$6,'B. WasteTracking'!I1326,'B. WasteTracking'!I1326*'B. WasteTracking'!$H1326/100),0)</f>
        <v>0</v>
      </c>
      <c r="R1300" s="67">
        <f>IF(ISNUMBER('B. WasteTracking'!J1326), IF('B. WasteTracking'!$J$38=Calculations!$O$6,'B. WasteTracking'!J1326,'B. WasteTracking'!J1326*'B. WasteTracking'!$H1326/100),0)</f>
        <v>0</v>
      </c>
      <c r="S1300" s="67">
        <f>IF(ISNUMBER('B. WasteTracking'!K1326), 'B. WasteTracking'!K1326*'B. WasteTracking'!$H1326/100,0)</f>
        <v>0</v>
      </c>
      <c r="T1300" s="67">
        <f>IF(ISNUMBER('B. WasteTracking'!H1326), 'B. WasteTracking'!H1326,0)</f>
        <v>0</v>
      </c>
      <c r="W1300" s="9"/>
      <c r="X1300" s="9"/>
      <c r="AX1300" s="4">
        <v>1288</v>
      </c>
      <c r="AY1300" s="4" t="e">
        <f>IF(#REF!="", "0",#REF! *#REF!/100)</f>
        <v>#REF!</v>
      </c>
      <c r="AZ1300" s="4" t="e">
        <f>IF(#REF!="", "0",#REF! *#REF!/100)</f>
        <v>#REF!</v>
      </c>
      <c r="BA1300" s="4" t="e">
        <f>IF(#REF!="", "0",#REF! *#REF!/100)</f>
        <v>#REF!</v>
      </c>
      <c r="BB1300" s="4" t="e">
        <f>IF(#REF!="", "0",#REF! *#REF!/100)</f>
        <v>#REF!</v>
      </c>
    </row>
    <row r="1301" spans="16:54" x14ac:dyDescent="0.35">
      <c r="P1301" s="14">
        <f>'B. WasteTracking'!G1327</f>
        <v>0</v>
      </c>
      <c r="Q1301" s="67">
        <f>IF(ISNUMBER('B. WasteTracking'!I1327), IF('B. WasteTracking'!$I$38=Calculations!$O$6,'B. WasteTracking'!I1327,'B. WasteTracking'!I1327*'B. WasteTracking'!$H1327/100),0)</f>
        <v>0</v>
      </c>
      <c r="R1301" s="67">
        <f>IF(ISNUMBER('B. WasteTracking'!J1327), IF('B. WasteTracking'!$J$38=Calculations!$O$6,'B. WasteTracking'!J1327,'B. WasteTracking'!J1327*'B. WasteTracking'!$H1327/100),0)</f>
        <v>0</v>
      </c>
      <c r="S1301" s="67">
        <f>IF(ISNUMBER('B. WasteTracking'!K1327), 'B. WasteTracking'!K1327*'B. WasteTracking'!$H1327/100,0)</f>
        <v>0</v>
      </c>
      <c r="T1301" s="67">
        <f>IF(ISNUMBER('B. WasteTracking'!H1327), 'B. WasteTracking'!H1327,0)</f>
        <v>0</v>
      </c>
      <c r="W1301" s="9"/>
      <c r="X1301" s="9"/>
      <c r="AX1301" s="4">
        <v>1289</v>
      </c>
      <c r="AY1301" s="4" t="e">
        <f>IF(#REF!="", "0",#REF! *#REF!/100)</f>
        <v>#REF!</v>
      </c>
      <c r="AZ1301" s="4" t="e">
        <f>IF(#REF!="", "0",#REF! *#REF!/100)</f>
        <v>#REF!</v>
      </c>
      <c r="BA1301" s="4" t="e">
        <f>IF(#REF!="", "0",#REF! *#REF!/100)</f>
        <v>#REF!</v>
      </c>
      <c r="BB1301" s="4" t="e">
        <f>IF(#REF!="", "0",#REF! *#REF!/100)</f>
        <v>#REF!</v>
      </c>
    </row>
    <row r="1302" spans="16:54" x14ac:dyDescent="0.35">
      <c r="P1302" s="14">
        <f>'B. WasteTracking'!G1328</f>
        <v>0</v>
      </c>
      <c r="Q1302" s="67">
        <f>IF(ISNUMBER('B. WasteTracking'!I1328), IF('B. WasteTracking'!$I$38=Calculations!$O$6,'B. WasteTracking'!I1328,'B. WasteTracking'!I1328*'B. WasteTracking'!$H1328/100),0)</f>
        <v>0</v>
      </c>
      <c r="R1302" s="67">
        <f>IF(ISNUMBER('B. WasteTracking'!J1328), IF('B. WasteTracking'!$J$38=Calculations!$O$6,'B. WasteTracking'!J1328,'B. WasteTracking'!J1328*'B. WasteTracking'!$H1328/100),0)</f>
        <v>0</v>
      </c>
      <c r="S1302" s="67">
        <f>IF(ISNUMBER('B. WasteTracking'!K1328), 'B. WasteTracking'!K1328*'B. WasteTracking'!$H1328/100,0)</f>
        <v>0</v>
      </c>
      <c r="T1302" s="67">
        <f>IF(ISNUMBER('B. WasteTracking'!H1328), 'B. WasteTracking'!H1328,0)</f>
        <v>0</v>
      </c>
      <c r="W1302" s="9"/>
      <c r="X1302" s="9"/>
      <c r="AX1302" s="4">
        <v>1290</v>
      </c>
      <c r="AY1302" s="4" t="e">
        <f>IF(#REF!="", "0",#REF! *#REF!/100)</f>
        <v>#REF!</v>
      </c>
      <c r="AZ1302" s="4" t="e">
        <f>IF(#REF!="", "0",#REF! *#REF!/100)</f>
        <v>#REF!</v>
      </c>
      <c r="BA1302" s="4" t="e">
        <f>IF(#REF!="", "0",#REF! *#REF!/100)</f>
        <v>#REF!</v>
      </c>
      <c r="BB1302" s="4" t="e">
        <f>IF(#REF!="", "0",#REF! *#REF!/100)</f>
        <v>#REF!</v>
      </c>
    </row>
    <row r="1303" spans="16:54" x14ac:dyDescent="0.35">
      <c r="P1303" s="14">
        <f>'B. WasteTracking'!G1329</f>
        <v>0</v>
      </c>
      <c r="Q1303" s="67">
        <f>IF(ISNUMBER('B. WasteTracking'!I1329), IF('B. WasteTracking'!$I$38=Calculations!$O$6,'B. WasteTracking'!I1329,'B. WasteTracking'!I1329*'B. WasteTracking'!$H1329/100),0)</f>
        <v>0</v>
      </c>
      <c r="R1303" s="67">
        <f>IF(ISNUMBER('B. WasteTracking'!J1329), IF('B. WasteTracking'!$J$38=Calculations!$O$6,'B. WasteTracking'!J1329,'B. WasteTracking'!J1329*'B. WasteTracking'!$H1329/100),0)</f>
        <v>0</v>
      </c>
      <c r="S1303" s="67">
        <f>IF(ISNUMBER('B. WasteTracking'!K1329), 'B. WasteTracking'!K1329*'B. WasteTracking'!$H1329/100,0)</f>
        <v>0</v>
      </c>
      <c r="T1303" s="67">
        <f>IF(ISNUMBER('B. WasteTracking'!H1329), 'B. WasteTracking'!H1329,0)</f>
        <v>0</v>
      </c>
      <c r="W1303" s="9"/>
      <c r="X1303" s="9"/>
      <c r="AX1303" s="4">
        <v>1291</v>
      </c>
      <c r="AY1303" s="4" t="e">
        <f>IF(#REF!="", "0",#REF! *#REF!/100)</f>
        <v>#REF!</v>
      </c>
      <c r="AZ1303" s="4" t="e">
        <f>IF(#REF!="", "0",#REF! *#REF!/100)</f>
        <v>#REF!</v>
      </c>
      <c r="BA1303" s="4" t="e">
        <f>IF(#REF!="", "0",#REF! *#REF!/100)</f>
        <v>#REF!</v>
      </c>
      <c r="BB1303" s="4" t="e">
        <f>IF(#REF!="", "0",#REF! *#REF!/100)</f>
        <v>#REF!</v>
      </c>
    </row>
    <row r="1304" spans="16:54" x14ac:dyDescent="0.35">
      <c r="P1304" s="14">
        <f>'B. WasteTracking'!G1330</f>
        <v>0</v>
      </c>
      <c r="Q1304" s="67">
        <f>IF(ISNUMBER('B. WasteTracking'!I1330), IF('B. WasteTracking'!$I$38=Calculations!$O$6,'B. WasteTracking'!I1330,'B. WasteTracking'!I1330*'B. WasteTracking'!$H1330/100),0)</f>
        <v>0</v>
      </c>
      <c r="R1304" s="67">
        <f>IF(ISNUMBER('B. WasteTracking'!J1330), IF('B. WasteTracking'!$J$38=Calculations!$O$6,'B. WasteTracking'!J1330,'B. WasteTracking'!J1330*'B. WasteTracking'!$H1330/100),0)</f>
        <v>0</v>
      </c>
      <c r="S1304" s="67">
        <f>IF(ISNUMBER('B. WasteTracking'!K1330), 'B. WasteTracking'!K1330*'B. WasteTracking'!$H1330/100,0)</f>
        <v>0</v>
      </c>
      <c r="T1304" s="67">
        <f>IF(ISNUMBER('B. WasteTracking'!H1330), 'B. WasteTracking'!H1330,0)</f>
        <v>0</v>
      </c>
      <c r="W1304" s="9"/>
      <c r="X1304" s="9"/>
      <c r="AX1304" s="4">
        <v>1292</v>
      </c>
      <c r="AY1304" s="4" t="e">
        <f>IF(#REF!="", "0",#REF! *#REF!/100)</f>
        <v>#REF!</v>
      </c>
      <c r="AZ1304" s="4" t="e">
        <f>IF(#REF!="", "0",#REF! *#REF!/100)</f>
        <v>#REF!</v>
      </c>
      <c r="BA1304" s="4" t="e">
        <f>IF(#REF!="", "0",#REF! *#REF!/100)</f>
        <v>#REF!</v>
      </c>
      <c r="BB1304" s="4" t="e">
        <f>IF(#REF!="", "0",#REF! *#REF!/100)</f>
        <v>#REF!</v>
      </c>
    </row>
    <row r="1305" spans="16:54" x14ac:dyDescent="0.35">
      <c r="P1305" s="14">
        <f>'B. WasteTracking'!G1331</f>
        <v>0</v>
      </c>
      <c r="Q1305" s="67">
        <f>IF(ISNUMBER('B. WasteTracking'!I1331), IF('B. WasteTracking'!$I$38=Calculations!$O$6,'B. WasteTracking'!I1331,'B. WasteTracking'!I1331*'B. WasteTracking'!$H1331/100),0)</f>
        <v>0</v>
      </c>
      <c r="R1305" s="67">
        <f>IF(ISNUMBER('B. WasteTracking'!J1331), IF('B. WasteTracking'!$J$38=Calculations!$O$6,'B. WasteTracking'!J1331,'B. WasteTracking'!J1331*'B. WasteTracking'!$H1331/100),0)</f>
        <v>0</v>
      </c>
      <c r="S1305" s="67">
        <f>IF(ISNUMBER('B. WasteTracking'!K1331), 'B. WasteTracking'!K1331*'B. WasteTracking'!$H1331/100,0)</f>
        <v>0</v>
      </c>
      <c r="T1305" s="67">
        <f>IF(ISNUMBER('B. WasteTracking'!H1331), 'B. WasteTracking'!H1331,0)</f>
        <v>0</v>
      </c>
      <c r="W1305" s="9"/>
      <c r="X1305" s="9"/>
      <c r="AX1305" s="4">
        <v>1293</v>
      </c>
      <c r="AY1305" s="4" t="e">
        <f>IF(#REF!="", "0",#REF! *#REF!/100)</f>
        <v>#REF!</v>
      </c>
      <c r="AZ1305" s="4" t="e">
        <f>IF(#REF!="", "0",#REF! *#REF!/100)</f>
        <v>#REF!</v>
      </c>
      <c r="BA1305" s="4" t="e">
        <f>IF(#REF!="", "0",#REF! *#REF!/100)</f>
        <v>#REF!</v>
      </c>
      <c r="BB1305" s="4" t="e">
        <f>IF(#REF!="", "0",#REF! *#REF!/100)</f>
        <v>#REF!</v>
      </c>
    </row>
    <row r="1306" spans="16:54" x14ac:dyDescent="0.35">
      <c r="P1306" s="14">
        <f>'B. WasteTracking'!G1332</f>
        <v>0</v>
      </c>
      <c r="Q1306" s="67">
        <f>IF(ISNUMBER('B. WasteTracking'!I1332), IF('B. WasteTracking'!$I$38=Calculations!$O$6,'B. WasteTracking'!I1332,'B. WasteTracking'!I1332*'B. WasteTracking'!$H1332/100),0)</f>
        <v>0</v>
      </c>
      <c r="R1306" s="67">
        <f>IF(ISNUMBER('B. WasteTracking'!J1332), IF('B. WasteTracking'!$J$38=Calculations!$O$6,'B. WasteTracking'!J1332,'B. WasteTracking'!J1332*'B. WasteTracking'!$H1332/100),0)</f>
        <v>0</v>
      </c>
      <c r="S1306" s="67">
        <f>IF(ISNUMBER('B. WasteTracking'!K1332), 'B. WasteTracking'!K1332*'B. WasteTracking'!$H1332/100,0)</f>
        <v>0</v>
      </c>
      <c r="T1306" s="67">
        <f>IF(ISNUMBER('B. WasteTracking'!H1332), 'B. WasteTracking'!H1332,0)</f>
        <v>0</v>
      </c>
      <c r="W1306" s="9"/>
      <c r="X1306" s="9"/>
      <c r="AX1306" s="4">
        <v>1294</v>
      </c>
      <c r="AY1306" s="4" t="e">
        <f>IF(#REF!="", "0",#REF! *#REF!/100)</f>
        <v>#REF!</v>
      </c>
      <c r="AZ1306" s="4" t="e">
        <f>IF(#REF!="", "0",#REF! *#REF!/100)</f>
        <v>#REF!</v>
      </c>
      <c r="BA1306" s="4" t="e">
        <f>IF(#REF!="", "0",#REF! *#REF!/100)</f>
        <v>#REF!</v>
      </c>
      <c r="BB1306" s="4" t="e">
        <f>IF(#REF!="", "0",#REF! *#REF!/100)</f>
        <v>#REF!</v>
      </c>
    </row>
    <row r="1307" spans="16:54" x14ac:dyDescent="0.35">
      <c r="P1307" s="14">
        <f>'B. WasteTracking'!G1333</f>
        <v>0</v>
      </c>
      <c r="Q1307" s="67">
        <f>IF(ISNUMBER('B. WasteTracking'!I1333), IF('B. WasteTracking'!$I$38=Calculations!$O$6,'B. WasteTracking'!I1333,'B. WasteTracking'!I1333*'B. WasteTracking'!$H1333/100),0)</f>
        <v>0</v>
      </c>
      <c r="R1307" s="67">
        <f>IF(ISNUMBER('B. WasteTracking'!J1333), IF('B. WasteTracking'!$J$38=Calculations!$O$6,'B. WasteTracking'!J1333,'B. WasteTracking'!J1333*'B. WasteTracking'!$H1333/100),0)</f>
        <v>0</v>
      </c>
      <c r="S1307" s="67">
        <f>IF(ISNUMBER('B. WasteTracking'!K1333), 'B. WasteTracking'!K1333*'B. WasteTracking'!$H1333/100,0)</f>
        <v>0</v>
      </c>
      <c r="T1307" s="67">
        <f>IF(ISNUMBER('B. WasteTracking'!H1333), 'B. WasteTracking'!H1333,0)</f>
        <v>0</v>
      </c>
      <c r="W1307" s="9"/>
      <c r="X1307" s="9"/>
      <c r="AX1307" s="4">
        <v>1295</v>
      </c>
      <c r="AY1307" s="4" t="e">
        <f>IF(#REF!="", "0",#REF! *#REF!/100)</f>
        <v>#REF!</v>
      </c>
      <c r="AZ1307" s="4" t="e">
        <f>IF(#REF!="", "0",#REF! *#REF!/100)</f>
        <v>#REF!</v>
      </c>
      <c r="BA1307" s="4" t="e">
        <f>IF(#REF!="", "0",#REF! *#REF!/100)</f>
        <v>#REF!</v>
      </c>
      <c r="BB1307" s="4" t="e">
        <f>IF(#REF!="", "0",#REF! *#REF!/100)</f>
        <v>#REF!</v>
      </c>
    </row>
    <row r="1308" spans="16:54" x14ac:dyDescent="0.35">
      <c r="P1308" s="14">
        <f>'B. WasteTracking'!G1334</f>
        <v>0</v>
      </c>
      <c r="Q1308" s="67">
        <f>IF(ISNUMBER('B. WasteTracking'!I1334), IF('B. WasteTracking'!$I$38=Calculations!$O$6,'B. WasteTracking'!I1334,'B. WasteTracking'!I1334*'B. WasteTracking'!$H1334/100),0)</f>
        <v>0</v>
      </c>
      <c r="R1308" s="67">
        <f>IF(ISNUMBER('B. WasteTracking'!J1334), IF('B. WasteTracking'!$J$38=Calculations!$O$6,'B. WasteTracking'!J1334,'B. WasteTracking'!J1334*'B. WasteTracking'!$H1334/100),0)</f>
        <v>0</v>
      </c>
      <c r="S1308" s="67">
        <f>IF(ISNUMBER('B. WasteTracking'!K1334), 'B. WasteTracking'!K1334*'B. WasteTracking'!$H1334/100,0)</f>
        <v>0</v>
      </c>
      <c r="T1308" s="67">
        <f>IF(ISNUMBER('B. WasteTracking'!H1334), 'B. WasteTracking'!H1334,0)</f>
        <v>0</v>
      </c>
      <c r="W1308" s="9"/>
      <c r="X1308" s="9"/>
      <c r="AX1308" s="4">
        <v>1296</v>
      </c>
      <c r="AY1308" s="4" t="e">
        <f>IF(#REF!="", "0",#REF! *#REF!/100)</f>
        <v>#REF!</v>
      </c>
      <c r="AZ1308" s="4" t="e">
        <f>IF(#REF!="", "0",#REF! *#REF!/100)</f>
        <v>#REF!</v>
      </c>
      <c r="BA1308" s="4" t="e">
        <f>IF(#REF!="", "0",#REF! *#REF!/100)</f>
        <v>#REF!</v>
      </c>
      <c r="BB1308" s="4" t="e">
        <f>IF(#REF!="", "0",#REF! *#REF!/100)</f>
        <v>#REF!</v>
      </c>
    </row>
    <row r="1309" spans="16:54" x14ac:dyDescent="0.35">
      <c r="P1309" s="14">
        <f>'B. WasteTracking'!G1335</f>
        <v>0</v>
      </c>
      <c r="Q1309" s="67">
        <f>IF(ISNUMBER('B. WasteTracking'!I1335), IF('B. WasteTracking'!$I$38=Calculations!$O$6,'B. WasteTracking'!I1335,'B. WasteTracking'!I1335*'B. WasteTracking'!$H1335/100),0)</f>
        <v>0</v>
      </c>
      <c r="R1309" s="67">
        <f>IF(ISNUMBER('B. WasteTracking'!J1335), IF('B. WasteTracking'!$J$38=Calculations!$O$6,'B. WasteTracking'!J1335,'B. WasteTracking'!J1335*'B. WasteTracking'!$H1335/100),0)</f>
        <v>0</v>
      </c>
      <c r="S1309" s="67">
        <f>IF(ISNUMBER('B. WasteTracking'!K1335), 'B. WasteTracking'!K1335*'B. WasteTracking'!$H1335/100,0)</f>
        <v>0</v>
      </c>
      <c r="T1309" s="67">
        <f>IF(ISNUMBER('B. WasteTracking'!H1335), 'B. WasteTracking'!H1335,0)</f>
        <v>0</v>
      </c>
      <c r="W1309" s="9"/>
      <c r="X1309" s="9"/>
      <c r="AX1309" s="4">
        <v>1297</v>
      </c>
      <c r="AY1309" s="4" t="e">
        <f>IF(#REF!="", "0",#REF! *#REF!/100)</f>
        <v>#REF!</v>
      </c>
      <c r="AZ1309" s="4" t="e">
        <f>IF(#REF!="", "0",#REF! *#REF!/100)</f>
        <v>#REF!</v>
      </c>
      <c r="BA1309" s="4" t="e">
        <f>IF(#REF!="", "0",#REF! *#REF!/100)</f>
        <v>#REF!</v>
      </c>
      <c r="BB1309" s="4" t="e">
        <f>IF(#REF!="", "0",#REF! *#REF!/100)</f>
        <v>#REF!</v>
      </c>
    </row>
    <row r="1310" spans="16:54" x14ac:dyDescent="0.35">
      <c r="P1310" s="14">
        <f>'B. WasteTracking'!G1336</f>
        <v>0</v>
      </c>
      <c r="Q1310" s="67">
        <f>IF(ISNUMBER('B. WasteTracking'!I1336), IF('B. WasteTracking'!$I$38=Calculations!$O$6,'B. WasteTracking'!I1336,'B. WasteTracking'!I1336*'B. WasteTracking'!$H1336/100),0)</f>
        <v>0</v>
      </c>
      <c r="R1310" s="67">
        <f>IF(ISNUMBER('B. WasteTracking'!J1336), IF('B. WasteTracking'!$J$38=Calculations!$O$6,'B. WasteTracking'!J1336,'B. WasteTracking'!J1336*'B. WasteTracking'!$H1336/100),0)</f>
        <v>0</v>
      </c>
      <c r="S1310" s="67">
        <f>IF(ISNUMBER('B. WasteTracking'!K1336), 'B. WasteTracking'!K1336*'B. WasteTracking'!$H1336/100,0)</f>
        <v>0</v>
      </c>
      <c r="T1310" s="67">
        <f>IF(ISNUMBER('B. WasteTracking'!H1336), 'B. WasteTracking'!H1336,0)</f>
        <v>0</v>
      </c>
      <c r="W1310" s="9"/>
      <c r="X1310" s="9"/>
      <c r="AX1310" s="4">
        <v>1298</v>
      </c>
      <c r="AY1310" s="4" t="e">
        <f>IF(#REF!="", "0",#REF! *#REF!/100)</f>
        <v>#REF!</v>
      </c>
      <c r="AZ1310" s="4" t="e">
        <f>IF(#REF!="", "0",#REF! *#REF!/100)</f>
        <v>#REF!</v>
      </c>
      <c r="BA1310" s="4" t="e">
        <f>IF(#REF!="", "0",#REF! *#REF!/100)</f>
        <v>#REF!</v>
      </c>
      <c r="BB1310" s="4" t="e">
        <f>IF(#REF!="", "0",#REF! *#REF!/100)</f>
        <v>#REF!</v>
      </c>
    </row>
    <row r="1311" spans="16:54" x14ac:dyDescent="0.35">
      <c r="P1311" s="14">
        <f>'B. WasteTracking'!G1337</f>
        <v>0</v>
      </c>
      <c r="Q1311" s="67">
        <f>IF(ISNUMBER('B. WasteTracking'!I1337), IF('B. WasteTracking'!$I$38=Calculations!$O$6,'B. WasteTracking'!I1337,'B. WasteTracking'!I1337*'B. WasteTracking'!$H1337/100),0)</f>
        <v>0</v>
      </c>
      <c r="R1311" s="67">
        <f>IF(ISNUMBER('B. WasteTracking'!J1337), IF('B. WasteTracking'!$J$38=Calculations!$O$6,'B. WasteTracking'!J1337,'B. WasteTracking'!J1337*'B. WasteTracking'!$H1337/100),0)</f>
        <v>0</v>
      </c>
      <c r="S1311" s="67">
        <f>IF(ISNUMBER('B. WasteTracking'!K1337), 'B. WasteTracking'!K1337*'B. WasteTracking'!$H1337/100,0)</f>
        <v>0</v>
      </c>
      <c r="T1311" s="67">
        <f>IF(ISNUMBER('B. WasteTracking'!H1337), 'B. WasteTracking'!H1337,0)</f>
        <v>0</v>
      </c>
      <c r="W1311" s="9"/>
      <c r="X1311" s="9"/>
      <c r="AX1311" s="4">
        <v>1299</v>
      </c>
      <c r="AY1311" s="4" t="e">
        <f>IF(#REF!="", "0",#REF! *#REF!/100)</f>
        <v>#REF!</v>
      </c>
      <c r="AZ1311" s="4" t="e">
        <f>IF(#REF!="", "0",#REF! *#REF!/100)</f>
        <v>#REF!</v>
      </c>
      <c r="BA1311" s="4" t="e">
        <f>IF(#REF!="", "0",#REF! *#REF!/100)</f>
        <v>#REF!</v>
      </c>
      <c r="BB1311" s="4" t="e">
        <f>IF(#REF!="", "0",#REF! *#REF!/100)</f>
        <v>#REF!</v>
      </c>
    </row>
    <row r="1312" spans="16:54" x14ac:dyDescent="0.35">
      <c r="P1312" s="14">
        <f>'B. WasteTracking'!G1338</f>
        <v>0</v>
      </c>
      <c r="Q1312" s="67">
        <f>IF(ISNUMBER('B. WasteTracking'!I1338), IF('B. WasteTracking'!$I$38=Calculations!$O$6,'B. WasteTracking'!I1338,'B. WasteTracking'!I1338*'B. WasteTracking'!$H1338/100),0)</f>
        <v>0</v>
      </c>
      <c r="R1312" s="67">
        <f>IF(ISNUMBER('B. WasteTracking'!J1338), IF('B. WasteTracking'!$J$38=Calculations!$O$6,'B. WasteTracking'!J1338,'B. WasteTracking'!J1338*'B. WasteTracking'!$H1338/100),0)</f>
        <v>0</v>
      </c>
      <c r="S1312" s="67">
        <f>IF(ISNUMBER('B. WasteTracking'!K1338), 'B. WasteTracking'!K1338*'B. WasteTracking'!$H1338/100,0)</f>
        <v>0</v>
      </c>
      <c r="T1312" s="67">
        <f>IF(ISNUMBER('B. WasteTracking'!H1338), 'B. WasteTracking'!H1338,0)</f>
        <v>0</v>
      </c>
      <c r="W1312" s="9"/>
      <c r="X1312" s="9"/>
      <c r="AX1312" s="4">
        <v>1300</v>
      </c>
      <c r="AY1312" s="4" t="e">
        <f>IF(#REF!="", "0",#REF! *#REF!/100)</f>
        <v>#REF!</v>
      </c>
      <c r="AZ1312" s="4" t="e">
        <f>IF(#REF!="", "0",#REF! *#REF!/100)</f>
        <v>#REF!</v>
      </c>
      <c r="BA1312" s="4" t="e">
        <f>IF(#REF!="", "0",#REF! *#REF!/100)</f>
        <v>#REF!</v>
      </c>
      <c r="BB1312" s="4" t="e">
        <f>IF(#REF!="", "0",#REF! *#REF!/100)</f>
        <v>#REF!</v>
      </c>
    </row>
    <row r="1313" spans="16:54" x14ac:dyDescent="0.35">
      <c r="P1313" s="14">
        <f>'B. WasteTracking'!G1339</f>
        <v>0</v>
      </c>
      <c r="Q1313" s="67">
        <f>IF(ISNUMBER('B. WasteTracking'!I1339), IF('B. WasteTracking'!$I$38=Calculations!$O$6,'B. WasteTracking'!I1339,'B. WasteTracking'!I1339*'B. WasteTracking'!$H1339/100),0)</f>
        <v>0</v>
      </c>
      <c r="R1313" s="67">
        <f>IF(ISNUMBER('B. WasteTracking'!J1339), IF('B. WasteTracking'!$J$38=Calculations!$O$6,'B. WasteTracking'!J1339,'B. WasteTracking'!J1339*'B. WasteTracking'!$H1339/100),0)</f>
        <v>0</v>
      </c>
      <c r="S1313" s="67">
        <f>IF(ISNUMBER('B. WasteTracking'!K1339), 'B. WasteTracking'!K1339*'B. WasteTracking'!$H1339/100,0)</f>
        <v>0</v>
      </c>
      <c r="T1313" s="67">
        <f>IF(ISNUMBER('B. WasteTracking'!H1339), 'B. WasteTracking'!H1339,0)</f>
        <v>0</v>
      </c>
      <c r="W1313" s="9"/>
      <c r="X1313" s="9"/>
      <c r="AX1313" s="4">
        <v>1301</v>
      </c>
      <c r="AY1313" s="4" t="e">
        <f>IF(#REF!="", "0",#REF! *#REF!/100)</f>
        <v>#REF!</v>
      </c>
      <c r="AZ1313" s="4" t="e">
        <f>IF(#REF!="", "0",#REF! *#REF!/100)</f>
        <v>#REF!</v>
      </c>
      <c r="BA1313" s="4" t="e">
        <f>IF(#REF!="", "0",#REF! *#REF!/100)</f>
        <v>#REF!</v>
      </c>
      <c r="BB1313" s="4" t="e">
        <f>IF(#REF!="", "0",#REF! *#REF!/100)</f>
        <v>#REF!</v>
      </c>
    </row>
    <row r="1314" spans="16:54" x14ac:dyDescent="0.35">
      <c r="P1314" s="14">
        <f>'B. WasteTracking'!G1340</f>
        <v>0</v>
      </c>
      <c r="Q1314" s="67">
        <f>IF(ISNUMBER('B. WasteTracking'!I1340), IF('B. WasteTracking'!$I$38=Calculations!$O$6,'B. WasteTracking'!I1340,'B. WasteTracking'!I1340*'B. WasteTracking'!$H1340/100),0)</f>
        <v>0</v>
      </c>
      <c r="R1314" s="67">
        <f>IF(ISNUMBER('B. WasteTracking'!J1340), IF('B. WasteTracking'!$J$38=Calculations!$O$6,'B. WasteTracking'!J1340,'B. WasteTracking'!J1340*'B. WasteTracking'!$H1340/100),0)</f>
        <v>0</v>
      </c>
      <c r="S1314" s="67">
        <f>IF(ISNUMBER('B. WasteTracking'!K1340), 'B. WasteTracking'!K1340*'B. WasteTracking'!$H1340/100,0)</f>
        <v>0</v>
      </c>
      <c r="T1314" s="67">
        <f>IF(ISNUMBER('B. WasteTracking'!H1340), 'B. WasteTracking'!H1340,0)</f>
        <v>0</v>
      </c>
      <c r="W1314" s="9"/>
      <c r="X1314" s="9"/>
      <c r="AX1314" s="4">
        <v>1302</v>
      </c>
      <c r="AY1314" s="4" t="e">
        <f>IF(#REF!="", "0",#REF! *#REF!/100)</f>
        <v>#REF!</v>
      </c>
      <c r="AZ1314" s="4" t="e">
        <f>IF(#REF!="", "0",#REF! *#REF!/100)</f>
        <v>#REF!</v>
      </c>
      <c r="BA1314" s="4" t="e">
        <f>IF(#REF!="", "0",#REF! *#REF!/100)</f>
        <v>#REF!</v>
      </c>
      <c r="BB1314" s="4" t="e">
        <f>IF(#REF!="", "0",#REF! *#REF!/100)</f>
        <v>#REF!</v>
      </c>
    </row>
    <row r="1315" spans="16:54" x14ac:dyDescent="0.35">
      <c r="P1315" s="14">
        <f>'B. WasteTracking'!G1341</f>
        <v>0</v>
      </c>
      <c r="Q1315" s="67">
        <f>IF(ISNUMBER('B. WasteTracking'!I1341), IF('B. WasteTracking'!$I$38=Calculations!$O$6,'B. WasteTracking'!I1341,'B. WasteTracking'!I1341*'B. WasteTracking'!$H1341/100),0)</f>
        <v>0</v>
      </c>
      <c r="R1315" s="67">
        <f>IF(ISNUMBER('B. WasteTracking'!J1341), IF('B. WasteTracking'!$J$38=Calculations!$O$6,'B. WasteTracking'!J1341,'B. WasteTracking'!J1341*'B. WasteTracking'!$H1341/100),0)</f>
        <v>0</v>
      </c>
      <c r="S1315" s="67">
        <f>IF(ISNUMBER('B. WasteTracking'!K1341), 'B. WasteTracking'!K1341*'B. WasteTracking'!$H1341/100,0)</f>
        <v>0</v>
      </c>
      <c r="T1315" s="67">
        <f>IF(ISNUMBER('B. WasteTracking'!H1341), 'B. WasteTracking'!H1341,0)</f>
        <v>0</v>
      </c>
      <c r="W1315" s="9"/>
      <c r="X1315" s="9"/>
      <c r="AX1315" s="4">
        <v>1303</v>
      </c>
      <c r="AY1315" s="4" t="e">
        <f>IF(#REF!="", "0",#REF! *#REF!/100)</f>
        <v>#REF!</v>
      </c>
      <c r="AZ1315" s="4" t="e">
        <f>IF(#REF!="", "0",#REF! *#REF!/100)</f>
        <v>#REF!</v>
      </c>
      <c r="BA1315" s="4" t="e">
        <f>IF(#REF!="", "0",#REF! *#REF!/100)</f>
        <v>#REF!</v>
      </c>
      <c r="BB1315" s="4" t="e">
        <f>IF(#REF!="", "0",#REF! *#REF!/100)</f>
        <v>#REF!</v>
      </c>
    </row>
    <row r="1316" spans="16:54" x14ac:dyDescent="0.35">
      <c r="P1316" s="14">
        <f>'B. WasteTracking'!G1342</f>
        <v>0</v>
      </c>
      <c r="Q1316" s="67">
        <f>IF(ISNUMBER('B. WasteTracking'!I1342), IF('B. WasteTracking'!$I$38=Calculations!$O$6,'B. WasteTracking'!I1342,'B. WasteTracking'!I1342*'B. WasteTracking'!$H1342/100),0)</f>
        <v>0</v>
      </c>
      <c r="R1316" s="67">
        <f>IF(ISNUMBER('B. WasteTracking'!J1342), IF('B. WasteTracking'!$J$38=Calculations!$O$6,'B. WasteTracking'!J1342,'B. WasteTracking'!J1342*'B. WasteTracking'!$H1342/100),0)</f>
        <v>0</v>
      </c>
      <c r="S1316" s="67">
        <f>IF(ISNUMBER('B. WasteTracking'!K1342), 'B. WasteTracking'!K1342*'B. WasteTracking'!$H1342/100,0)</f>
        <v>0</v>
      </c>
      <c r="T1316" s="67">
        <f>IF(ISNUMBER('B. WasteTracking'!H1342), 'B. WasteTracking'!H1342,0)</f>
        <v>0</v>
      </c>
      <c r="W1316" s="9"/>
      <c r="X1316" s="9"/>
      <c r="AX1316" s="4">
        <v>1304</v>
      </c>
      <c r="AY1316" s="4" t="e">
        <f>IF(#REF!="", "0",#REF! *#REF!/100)</f>
        <v>#REF!</v>
      </c>
      <c r="AZ1316" s="4" t="e">
        <f>IF(#REF!="", "0",#REF! *#REF!/100)</f>
        <v>#REF!</v>
      </c>
      <c r="BA1316" s="4" t="e">
        <f>IF(#REF!="", "0",#REF! *#REF!/100)</f>
        <v>#REF!</v>
      </c>
      <c r="BB1316" s="4" t="e">
        <f>IF(#REF!="", "0",#REF! *#REF!/100)</f>
        <v>#REF!</v>
      </c>
    </row>
    <row r="1317" spans="16:54" x14ac:dyDescent="0.35">
      <c r="P1317" s="14">
        <f>'B. WasteTracking'!G1343</f>
        <v>0</v>
      </c>
      <c r="Q1317" s="67">
        <f>IF(ISNUMBER('B. WasteTracking'!I1343), IF('B. WasteTracking'!$I$38=Calculations!$O$6,'B. WasteTracking'!I1343,'B. WasteTracking'!I1343*'B. WasteTracking'!$H1343/100),0)</f>
        <v>0</v>
      </c>
      <c r="R1317" s="67">
        <f>IF(ISNUMBER('B. WasteTracking'!J1343), IF('B. WasteTracking'!$J$38=Calculations!$O$6,'B. WasteTracking'!J1343,'B. WasteTracking'!J1343*'B. WasteTracking'!$H1343/100),0)</f>
        <v>0</v>
      </c>
      <c r="S1317" s="67">
        <f>IF(ISNUMBER('B. WasteTracking'!K1343), 'B. WasteTracking'!K1343*'B. WasteTracking'!$H1343/100,0)</f>
        <v>0</v>
      </c>
      <c r="T1317" s="67">
        <f>IF(ISNUMBER('B. WasteTracking'!H1343), 'B. WasteTracking'!H1343,0)</f>
        <v>0</v>
      </c>
      <c r="W1317" s="9"/>
      <c r="X1317" s="9"/>
      <c r="AX1317" s="4">
        <v>1305</v>
      </c>
      <c r="AY1317" s="4" t="e">
        <f>IF(#REF!="", "0",#REF! *#REF!/100)</f>
        <v>#REF!</v>
      </c>
      <c r="AZ1317" s="4" t="e">
        <f>IF(#REF!="", "0",#REF! *#REF!/100)</f>
        <v>#REF!</v>
      </c>
      <c r="BA1317" s="4" t="e">
        <f>IF(#REF!="", "0",#REF! *#REF!/100)</f>
        <v>#REF!</v>
      </c>
      <c r="BB1317" s="4" t="e">
        <f>IF(#REF!="", "0",#REF! *#REF!/100)</f>
        <v>#REF!</v>
      </c>
    </row>
    <row r="1318" spans="16:54" x14ac:dyDescent="0.35">
      <c r="P1318" s="14">
        <f>'B. WasteTracking'!G1344</f>
        <v>0</v>
      </c>
      <c r="Q1318" s="67">
        <f>IF(ISNUMBER('B. WasteTracking'!I1344), IF('B. WasteTracking'!$I$38=Calculations!$O$6,'B. WasteTracking'!I1344,'B. WasteTracking'!I1344*'B. WasteTracking'!$H1344/100),0)</f>
        <v>0</v>
      </c>
      <c r="R1318" s="67">
        <f>IF(ISNUMBER('B. WasteTracking'!J1344), IF('B. WasteTracking'!$J$38=Calculations!$O$6,'B. WasteTracking'!J1344,'B. WasteTracking'!J1344*'B. WasteTracking'!$H1344/100),0)</f>
        <v>0</v>
      </c>
      <c r="S1318" s="67">
        <f>IF(ISNUMBER('B. WasteTracking'!K1344), 'B. WasteTracking'!K1344*'B. WasteTracking'!$H1344/100,0)</f>
        <v>0</v>
      </c>
      <c r="T1318" s="67">
        <f>IF(ISNUMBER('B. WasteTracking'!H1344), 'B. WasteTracking'!H1344,0)</f>
        <v>0</v>
      </c>
      <c r="W1318" s="9"/>
      <c r="X1318" s="9"/>
      <c r="AX1318" s="4">
        <v>1306</v>
      </c>
      <c r="AY1318" s="4" t="e">
        <f>IF(#REF!="", "0",#REF! *#REF!/100)</f>
        <v>#REF!</v>
      </c>
      <c r="AZ1318" s="4" t="e">
        <f>IF(#REF!="", "0",#REF! *#REF!/100)</f>
        <v>#REF!</v>
      </c>
      <c r="BA1318" s="4" t="e">
        <f>IF(#REF!="", "0",#REF! *#REF!/100)</f>
        <v>#REF!</v>
      </c>
      <c r="BB1318" s="4" t="e">
        <f>IF(#REF!="", "0",#REF! *#REF!/100)</f>
        <v>#REF!</v>
      </c>
    </row>
    <row r="1319" spans="16:54" x14ac:dyDescent="0.35">
      <c r="P1319" s="14">
        <f>'B. WasteTracking'!G1345</f>
        <v>0</v>
      </c>
      <c r="Q1319" s="67">
        <f>IF(ISNUMBER('B. WasteTracking'!I1345), IF('B. WasteTracking'!$I$38=Calculations!$O$6,'B. WasteTracking'!I1345,'B. WasteTracking'!I1345*'B. WasteTracking'!$H1345/100),0)</f>
        <v>0</v>
      </c>
      <c r="R1319" s="67">
        <f>IF(ISNUMBER('B. WasteTracking'!J1345), IF('B. WasteTracking'!$J$38=Calculations!$O$6,'B. WasteTracking'!J1345,'B. WasteTracking'!J1345*'B. WasteTracking'!$H1345/100),0)</f>
        <v>0</v>
      </c>
      <c r="S1319" s="67">
        <f>IF(ISNUMBER('B. WasteTracking'!K1345), 'B. WasteTracking'!K1345*'B. WasteTracking'!$H1345/100,0)</f>
        <v>0</v>
      </c>
      <c r="T1319" s="67">
        <f>IF(ISNUMBER('B. WasteTracking'!H1345), 'B. WasteTracking'!H1345,0)</f>
        <v>0</v>
      </c>
      <c r="W1319" s="9"/>
      <c r="X1319" s="9"/>
      <c r="AX1319" s="4">
        <v>1307</v>
      </c>
      <c r="AY1319" s="4" t="e">
        <f>IF(#REF!="", "0",#REF! *#REF!/100)</f>
        <v>#REF!</v>
      </c>
      <c r="AZ1319" s="4" t="e">
        <f>IF(#REF!="", "0",#REF! *#REF!/100)</f>
        <v>#REF!</v>
      </c>
      <c r="BA1319" s="4" t="e">
        <f>IF(#REF!="", "0",#REF! *#REF!/100)</f>
        <v>#REF!</v>
      </c>
      <c r="BB1319" s="4" t="e">
        <f>IF(#REF!="", "0",#REF! *#REF!/100)</f>
        <v>#REF!</v>
      </c>
    </row>
    <row r="1320" spans="16:54" x14ac:dyDescent="0.35">
      <c r="P1320" s="14">
        <f>'B. WasteTracking'!G1346</f>
        <v>0</v>
      </c>
      <c r="Q1320" s="67">
        <f>IF(ISNUMBER('B. WasteTracking'!I1346), IF('B. WasteTracking'!$I$38=Calculations!$O$6,'B. WasteTracking'!I1346,'B. WasteTracking'!I1346*'B. WasteTracking'!$H1346/100),0)</f>
        <v>0</v>
      </c>
      <c r="R1320" s="67">
        <f>IF(ISNUMBER('B. WasteTracking'!J1346), IF('B. WasteTracking'!$J$38=Calculations!$O$6,'B. WasteTracking'!J1346,'B. WasteTracking'!J1346*'B. WasteTracking'!$H1346/100),0)</f>
        <v>0</v>
      </c>
      <c r="S1320" s="67">
        <f>IF(ISNUMBER('B. WasteTracking'!K1346), 'B. WasteTracking'!K1346*'B. WasteTracking'!$H1346/100,0)</f>
        <v>0</v>
      </c>
      <c r="T1320" s="67">
        <f>IF(ISNUMBER('B. WasteTracking'!H1346), 'B. WasteTracking'!H1346,0)</f>
        <v>0</v>
      </c>
      <c r="W1320" s="9"/>
      <c r="X1320" s="9"/>
      <c r="AX1320" s="4">
        <v>1308</v>
      </c>
      <c r="AY1320" s="4" t="e">
        <f>IF(#REF!="", "0",#REF! *#REF!/100)</f>
        <v>#REF!</v>
      </c>
      <c r="AZ1320" s="4" t="e">
        <f>IF(#REF!="", "0",#REF! *#REF!/100)</f>
        <v>#REF!</v>
      </c>
      <c r="BA1320" s="4" t="e">
        <f>IF(#REF!="", "0",#REF! *#REF!/100)</f>
        <v>#REF!</v>
      </c>
      <c r="BB1320" s="4" t="e">
        <f>IF(#REF!="", "0",#REF! *#REF!/100)</f>
        <v>#REF!</v>
      </c>
    </row>
    <row r="1321" spans="16:54" x14ac:dyDescent="0.35">
      <c r="P1321" s="14">
        <f>'B. WasteTracking'!G1347</f>
        <v>0</v>
      </c>
      <c r="Q1321" s="67">
        <f>IF(ISNUMBER('B. WasteTracking'!I1347), IF('B. WasteTracking'!$I$38=Calculations!$O$6,'B. WasteTracking'!I1347,'B. WasteTracking'!I1347*'B. WasteTracking'!$H1347/100),0)</f>
        <v>0</v>
      </c>
      <c r="R1321" s="67">
        <f>IF(ISNUMBER('B. WasteTracking'!J1347), IF('B. WasteTracking'!$J$38=Calculations!$O$6,'B. WasteTracking'!J1347,'B. WasteTracking'!J1347*'B. WasteTracking'!$H1347/100),0)</f>
        <v>0</v>
      </c>
      <c r="S1321" s="67">
        <f>IF(ISNUMBER('B. WasteTracking'!K1347), 'B. WasteTracking'!K1347*'B. WasteTracking'!$H1347/100,0)</f>
        <v>0</v>
      </c>
      <c r="T1321" s="67">
        <f>IF(ISNUMBER('B. WasteTracking'!H1347), 'B. WasteTracking'!H1347,0)</f>
        <v>0</v>
      </c>
      <c r="W1321" s="9"/>
      <c r="X1321" s="9"/>
      <c r="AX1321" s="4">
        <v>1309</v>
      </c>
      <c r="AY1321" s="4" t="e">
        <f>IF(#REF!="", "0",#REF! *#REF!/100)</f>
        <v>#REF!</v>
      </c>
      <c r="AZ1321" s="4" t="e">
        <f>IF(#REF!="", "0",#REF! *#REF!/100)</f>
        <v>#REF!</v>
      </c>
      <c r="BA1321" s="4" t="e">
        <f>IF(#REF!="", "0",#REF! *#REF!/100)</f>
        <v>#REF!</v>
      </c>
      <c r="BB1321" s="4" t="e">
        <f>IF(#REF!="", "0",#REF! *#REF!/100)</f>
        <v>#REF!</v>
      </c>
    </row>
    <row r="1322" spans="16:54" x14ac:dyDescent="0.35">
      <c r="P1322" s="14">
        <f>'B. WasteTracking'!G1348</f>
        <v>0</v>
      </c>
      <c r="Q1322" s="67">
        <f>IF(ISNUMBER('B. WasteTracking'!I1348), IF('B. WasteTracking'!$I$38=Calculations!$O$6,'B. WasteTracking'!I1348,'B. WasteTracking'!I1348*'B. WasteTracking'!$H1348/100),0)</f>
        <v>0</v>
      </c>
      <c r="R1322" s="67">
        <f>IF(ISNUMBER('B. WasteTracking'!J1348), IF('B. WasteTracking'!$J$38=Calculations!$O$6,'B. WasteTracking'!J1348,'B. WasteTracking'!J1348*'B. WasteTracking'!$H1348/100),0)</f>
        <v>0</v>
      </c>
      <c r="S1322" s="67">
        <f>IF(ISNUMBER('B. WasteTracking'!K1348), 'B. WasteTracking'!K1348*'B. WasteTracking'!$H1348/100,0)</f>
        <v>0</v>
      </c>
      <c r="T1322" s="67">
        <f>IF(ISNUMBER('B. WasteTracking'!H1348), 'B. WasteTracking'!H1348,0)</f>
        <v>0</v>
      </c>
      <c r="W1322" s="9"/>
      <c r="X1322" s="9"/>
      <c r="AX1322" s="4">
        <v>1310</v>
      </c>
      <c r="AY1322" s="4" t="e">
        <f>IF(#REF!="", "0",#REF! *#REF!/100)</f>
        <v>#REF!</v>
      </c>
      <c r="AZ1322" s="4" t="e">
        <f>IF(#REF!="", "0",#REF! *#REF!/100)</f>
        <v>#REF!</v>
      </c>
      <c r="BA1322" s="4" t="e">
        <f>IF(#REF!="", "0",#REF! *#REF!/100)</f>
        <v>#REF!</v>
      </c>
      <c r="BB1322" s="4" t="e">
        <f>IF(#REF!="", "0",#REF! *#REF!/100)</f>
        <v>#REF!</v>
      </c>
    </row>
    <row r="1323" spans="16:54" x14ac:dyDescent="0.35">
      <c r="P1323" s="14">
        <f>'B. WasteTracking'!G1349</f>
        <v>0</v>
      </c>
      <c r="Q1323" s="67">
        <f>IF(ISNUMBER('B. WasteTracking'!I1349), IF('B. WasteTracking'!$I$38=Calculations!$O$6,'B. WasteTracking'!I1349,'B. WasteTracking'!I1349*'B. WasteTracking'!$H1349/100),0)</f>
        <v>0</v>
      </c>
      <c r="R1323" s="67">
        <f>IF(ISNUMBER('B. WasteTracking'!J1349), IF('B. WasteTracking'!$J$38=Calculations!$O$6,'B. WasteTracking'!J1349,'B. WasteTracking'!J1349*'B. WasteTracking'!$H1349/100),0)</f>
        <v>0</v>
      </c>
      <c r="S1323" s="67">
        <f>IF(ISNUMBER('B. WasteTracking'!K1349), 'B. WasteTracking'!K1349*'B. WasteTracking'!$H1349/100,0)</f>
        <v>0</v>
      </c>
      <c r="T1323" s="67">
        <f>IF(ISNUMBER('B. WasteTracking'!H1349), 'B. WasteTracking'!H1349,0)</f>
        <v>0</v>
      </c>
      <c r="W1323" s="9"/>
      <c r="X1323" s="9"/>
      <c r="AX1323" s="4">
        <v>1311</v>
      </c>
      <c r="AY1323" s="4" t="e">
        <f>IF(#REF!="", "0",#REF! *#REF!/100)</f>
        <v>#REF!</v>
      </c>
      <c r="AZ1323" s="4" t="e">
        <f>IF(#REF!="", "0",#REF! *#REF!/100)</f>
        <v>#REF!</v>
      </c>
      <c r="BA1323" s="4" t="e">
        <f>IF(#REF!="", "0",#REF! *#REF!/100)</f>
        <v>#REF!</v>
      </c>
      <c r="BB1323" s="4" t="e">
        <f>IF(#REF!="", "0",#REF! *#REF!/100)</f>
        <v>#REF!</v>
      </c>
    </row>
    <row r="1324" spans="16:54" x14ac:dyDescent="0.35">
      <c r="P1324" s="14">
        <f>'B. WasteTracking'!G1350</f>
        <v>0</v>
      </c>
      <c r="Q1324" s="67">
        <f>IF(ISNUMBER('B. WasteTracking'!I1350), IF('B. WasteTracking'!$I$38=Calculations!$O$6,'B. WasteTracking'!I1350,'B. WasteTracking'!I1350*'B. WasteTracking'!$H1350/100),0)</f>
        <v>0</v>
      </c>
      <c r="R1324" s="67">
        <f>IF(ISNUMBER('B. WasteTracking'!J1350), IF('B. WasteTracking'!$J$38=Calculations!$O$6,'B. WasteTracking'!J1350,'B. WasteTracking'!J1350*'B. WasteTracking'!$H1350/100),0)</f>
        <v>0</v>
      </c>
      <c r="S1324" s="67">
        <f>IF(ISNUMBER('B. WasteTracking'!K1350), 'B. WasteTracking'!K1350*'B. WasteTracking'!$H1350/100,0)</f>
        <v>0</v>
      </c>
      <c r="T1324" s="67">
        <f>IF(ISNUMBER('B. WasteTracking'!H1350), 'B. WasteTracking'!H1350,0)</f>
        <v>0</v>
      </c>
      <c r="W1324" s="9"/>
      <c r="X1324" s="9"/>
      <c r="AX1324" s="4">
        <v>1312</v>
      </c>
      <c r="AY1324" s="4" t="e">
        <f>IF(#REF!="", "0",#REF! *#REF!/100)</f>
        <v>#REF!</v>
      </c>
      <c r="AZ1324" s="4" t="e">
        <f>IF(#REF!="", "0",#REF! *#REF!/100)</f>
        <v>#REF!</v>
      </c>
      <c r="BA1324" s="4" t="e">
        <f>IF(#REF!="", "0",#REF! *#REF!/100)</f>
        <v>#REF!</v>
      </c>
      <c r="BB1324" s="4" t="e">
        <f>IF(#REF!="", "0",#REF! *#REF!/100)</f>
        <v>#REF!</v>
      </c>
    </row>
    <row r="1325" spans="16:54" x14ac:dyDescent="0.35">
      <c r="P1325" s="14">
        <f>'B. WasteTracking'!G1351</f>
        <v>0</v>
      </c>
      <c r="Q1325" s="67">
        <f>IF(ISNUMBER('B. WasteTracking'!I1351), IF('B. WasteTracking'!$I$38=Calculations!$O$6,'B. WasteTracking'!I1351,'B. WasteTracking'!I1351*'B. WasteTracking'!$H1351/100),0)</f>
        <v>0</v>
      </c>
      <c r="R1325" s="67">
        <f>IF(ISNUMBER('B. WasteTracking'!J1351), IF('B. WasteTracking'!$J$38=Calculations!$O$6,'B. WasteTracking'!J1351,'B. WasteTracking'!J1351*'B. WasteTracking'!$H1351/100),0)</f>
        <v>0</v>
      </c>
      <c r="S1325" s="67">
        <f>IF(ISNUMBER('B. WasteTracking'!K1351), 'B. WasteTracking'!K1351*'B. WasteTracking'!$H1351/100,0)</f>
        <v>0</v>
      </c>
      <c r="T1325" s="67">
        <f>IF(ISNUMBER('B. WasteTracking'!H1351), 'B. WasteTracking'!H1351,0)</f>
        <v>0</v>
      </c>
      <c r="W1325" s="9"/>
      <c r="X1325" s="9"/>
      <c r="AX1325" s="4">
        <v>1313</v>
      </c>
      <c r="AY1325" s="4" t="e">
        <f>IF(#REF!="", "0",#REF! *#REF!/100)</f>
        <v>#REF!</v>
      </c>
      <c r="AZ1325" s="4" t="e">
        <f>IF(#REF!="", "0",#REF! *#REF!/100)</f>
        <v>#REF!</v>
      </c>
      <c r="BA1325" s="4" t="e">
        <f>IF(#REF!="", "0",#REF! *#REF!/100)</f>
        <v>#REF!</v>
      </c>
      <c r="BB1325" s="4" t="e">
        <f>IF(#REF!="", "0",#REF! *#REF!/100)</f>
        <v>#REF!</v>
      </c>
    </row>
    <row r="1326" spans="16:54" x14ac:dyDescent="0.35">
      <c r="P1326" s="14">
        <f>'B. WasteTracking'!G1352</f>
        <v>0</v>
      </c>
      <c r="Q1326" s="67">
        <f>IF(ISNUMBER('B. WasteTracking'!I1352), IF('B. WasteTracking'!$I$38=Calculations!$O$6,'B. WasteTracking'!I1352,'B. WasteTracking'!I1352*'B. WasteTracking'!$H1352/100),0)</f>
        <v>0</v>
      </c>
      <c r="R1326" s="67">
        <f>IF(ISNUMBER('B. WasteTracking'!J1352), IF('B. WasteTracking'!$J$38=Calculations!$O$6,'B. WasteTracking'!J1352,'B. WasteTracking'!J1352*'B. WasteTracking'!$H1352/100),0)</f>
        <v>0</v>
      </c>
      <c r="S1326" s="67">
        <f>IF(ISNUMBER('B. WasteTracking'!K1352), 'B. WasteTracking'!K1352*'B. WasteTracking'!$H1352/100,0)</f>
        <v>0</v>
      </c>
      <c r="T1326" s="67">
        <f>IF(ISNUMBER('B. WasteTracking'!H1352), 'B. WasteTracking'!H1352,0)</f>
        <v>0</v>
      </c>
      <c r="W1326" s="9"/>
      <c r="X1326" s="9"/>
      <c r="AX1326" s="4">
        <v>1314</v>
      </c>
      <c r="AY1326" s="4" t="e">
        <f>IF(#REF!="", "0",#REF! *#REF!/100)</f>
        <v>#REF!</v>
      </c>
      <c r="AZ1326" s="4" t="e">
        <f>IF(#REF!="", "0",#REF! *#REF!/100)</f>
        <v>#REF!</v>
      </c>
      <c r="BA1326" s="4" t="e">
        <f>IF(#REF!="", "0",#REF! *#REF!/100)</f>
        <v>#REF!</v>
      </c>
      <c r="BB1326" s="4" t="e">
        <f>IF(#REF!="", "0",#REF! *#REF!/100)</f>
        <v>#REF!</v>
      </c>
    </row>
    <row r="1327" spans="16:54" x14ac:dyDescent="0.35">
      <c r="P1327" s="14">
        <f>'B. WasteTracking'!G1353</f>
        <v>0</v>
      </c>
      <c r="Q1327" s="67">
        <f>IF(ISNUMBER('B. WasteTracking'!I1353), IF('B. WasteTracking'!$I$38=Calculations!$O$6,'B. WasteTracking'!I1353,'B. WasteTracking'!I1353*'B. WasteTracking'!$H1353/100),0)</f>
        <v>0</v>
      </c>
      <c r="R1327" s="67">
        <f>IF(ISNUMBER('B. WasteTracking'!J1353), IF('B. WasteTracking'!$J$38=Calculations!$O$6,'B. WasteTracking'!J1353,'B. WasteTracking'!J1353*'B. WasteTracking'!$H1353/100),0)</f>
        <v>0</v>
      </c>
      <c r="S1327" s="67">
        <f>IF(ISNUMBER('B. WasteTracking'!K1353), 'B. WasteTracking'!K1353*'B. WasteTracking'!$H1353/100,0)</f>
        <v>0</v>
      </c>
      <c r="T1327" s="67">
        <f>IF(ISNUMBER('B. WasteTracking'!H1353), 'B. WasteTracking'!H1353,0)</f>
        <v>0</v>
      </c>
      <c r="W1327" s="9"/>
      <c r="X1327" s="9"/>
      <c r="AX1327" s="4">
        <v>1315</v>
      </c>
      <c r="AY1327" s="4" t="e">
        <f>IF(#REF!="", "0",#REF! *#REF!/100)</f>
        <v>#REF!</v>
      </c>
      <c r="AZ1327" s="4" t="e">
        <f>IF(#REF!="", "0",#REF! *#REF!/100)</f>
        <v>#REF!</v>
      </c>
      <c r="BA1327" s="4" t="e">
        <f>IF(#REF!="", "0",#REF! *#REF!/100)</f>
        <v>#REF!</v>
      </c>
      <c r="BB1327" s="4" t="e">
        <f>IF(#REF!="", "0",#REF! *#REF!/100)</f>
        <v>#REF!</v>
      </c>
    </row>
    <row r="1328" spans="16:54" x14ac:dyDescent="0.35">
      <c r="P1328" s="14">
        <f>'B. WasteTracking'!G1354</f>
        <v>0</v>
      </c>
      <c r="Q1328" s="67">
        <f>IF(ISNUMBER('B. WasteTracking'!I1354), IF('B. WasteTracking'!$I$38=Calculations!$O$6,'B. WasteTracking'!I1354,'B. WasteTracking'!I1354*'B. WasteTracking'!$H1354/100),0)</f>
        <v>0</v>
      </c>
      <c r="R1328" s="67">
        <f>IF(ISNUMBER('B. WasteTracking'!J1354), IF('B. WasteTracking'!$J$38=Calculations!$O$6,'B. WasteTracking'!J1354,'B. WasteTracking'!J1354*'B. WasteTracking'!$H1354/100),0)</f>
        <v>0</v>
      </c>
      <c r="S1328" s="67">
        <f>IF(ISNUMBER('B. WasteTracking'!K1354), 'B. WasteTracking'!K1354*'B. WasteTracking'!$H1354/100,0)</f>
        <v>0</v>
      </c>
      <c r="T1328" s="67">
        <f>IF(ISNUMBER('B. WasteTracking'!H1354), 'B. WasteTracking'!H1354,0)</f>
        <v>0</v>
      </c>
      <c r="W1328" s="9"/>
      <c r="X1328" s="9"/>
      <c r="AX1328" s="4">
        <v>1316</v>
      </c>
      <c r="AY1328" s="4" t="e">
        <f>IF(#REF!="", "0",#REF! *#REF!/100)</f>
        <v>#REF!</v>
      </c>
      <c r="AZ1328" s="4" t="e">
        <f>IF(#REF!="", "0",#REF! *#REF!/100)</f>
        <v>#REF!</v>
      </c>
      <c r="BA1328" s="4" t="e">
        <f>IF(#REF!="", "0",#REF! *#REF!/100)</f>
        <v>#REF!</v>
      </c>
      <c r="BB1328" s="4" t="e">
        <f>IF(#REF!="", "0",#REF! *#REF!/100)</f>
        <v>#REF!</v>
      </c>
    </row>
    <row r="1329" spans="15:54" x14ac:dyDescent="0.35">
      <c r="O1329" s="4"/>
      <c r="P1329" s="14">
        <f>'B. WasteTracking'!G1355</f>
        <v>0</v>
      </c>
      <c r="Q1329" s="67">
        <f>IF(ISNUMBER('B. WasteTracking'!I1355), IF('B. WasteTracking'!$I$38=Calculations!$O$6,'B. WasteTracking'!I1355,'B. WasteTracking'!I1355*'B. WasteTracking'!$H1355/100),0)</f>
        <v>0</v>
      </c>
      <c r="R1329" s="67">
        <f>IF(ISNUMBER('B. WasteTracking'!J1355), IF('B. WasteTracking'!$J$38=Calculations!$O$6,'B. WasteTracking'!J1355,'B. WasteTracking'!J1355*'B. WasteTracking'!$H1355/100),0)</f>
        <v>0</v>
      </c>
      <c r="S1329" s="67">
        <f>IF(ISNUMBER('B. WasteTracking'!K1355), 'B. WasteTracking'!K1355*'B. WasteTracking'!$H1355/100,0)</f>
        <v>0</v>
      </c>
      <c r="T1329" s="67">
        <f>IF(ISNUMBER('B. WasteTracking'!H1355), 'B. WasteTracking'!H1355,0)</f>
        <v>0</v>
      </c>
      <c r="W1329" s="9"/>
      <c r="X1329" s="9"/>
      <c r="AX1329" s="4">
        <v>1317</v>
      </c>
      <c r="AY1329" s="4" t="e">
        <f>IF(#REF!="", "0",#REF! *#REF!/100)</f>
        <v>#REF!</v>
      </c>
      <c r="AZ1329" s="4" t="e">
        <f>IF(#REF!="", "0",#REF! *#REF!/100)</f>
        <v>#REF!</v>
      </c>
      <c r="BA1329" s="4" t="e">
        <f>IF(#REF!="", "0",#REF! *#REF!/100)</f>
        <v>#REF!</v>
      </c>
      <c r="BB1329" s="4" t="e">
        <f>IF(#REF!="", "0",#REF! *#REF!/100)</f>
        <v>#REF!</v>
      </c>
    </row>
    <row r="1330" spans="15:54" x14ac:dyDescent="0.35">
      <c r="O1330" s="4"/>
      <c r="P1330" s="14">
        <f>'B. WasteTracking'!G1356</f>
        <v>0</v>
      </c>
      <c r="Q1330" s="67">
        <f>IF(ISNUMBER('B. WasteTracking'!I1356), IF('B. WasteTracking'!$I$38=Calculations!$O$6,'B. WasteTracking'!I1356,'B. WasteTracking'!I1356*'B. WasteTracking'!$H1356/100),0)</f>
        <v>0</v>
      </c>
      <c r="R1330" s="67">
        <f>IF(ISNUMBER('B. WasteTracking'!J1356), IF('B. WasteTracking'!$J$38=Calculations!$O$6,'B. WasteTracking'!J1356,'B. WasteTracking'!J1356*'B. WasteTracking'!$H1356/100),0)</f>
        <v>0</v>
      </c>
      <c r="S1330" s="67">
        <f>IF(ISNUMBER('B. WasteTracking'!K1356), 'B. WasteTracking'!K1356*'B. WasteTracking'!$H1356/100,0)</f>
        <v>0</v>
      </c>
      <c r="T1330" s="67">
        <f>IF(ISNUMBER('B. WasteTracking'!H1356), 'B. WasteTracking'!H1356,0)</f>
        <v>0</v>
      </c>
      <c r="W1330" s="9"/>
      <c r="X1330" s="9"/>
      <c r="AX1330" s="4">
        <v>1318</v>
      </c>
      <c r="AY1330" s="4" t="e">
        <f>IF(#REF!="", "0",#REF! *#REF!/100)</f>
        <v>#REF!</v>
      </c>
      <c r="AZ1330" s="4" t="e">
        <f>IF(#REF!="", "0",#REF! *#REF!/100)</f>
        <v>#REF!</v>
      </c>
      <c r="BA1330" s="4" t="e">
        <f>IF(#REF!="", "0",#REF! *#REF!/100)</f>
        <v>#REF!</v>
      </c>
      <c r="BB1330" s="4" t="e">
        <f>IF(#REF!="", "0",#REF! *#REF!/100)</f>
        <v>#REF!</v>
      </c>
    </row>
    <row r="1331" spans="15:54" x14ac:dyDescent="0.35">
      <c r="O1331" s="4"/>
      <c r="P1331" s="14">
        <f>'B. WasteTracking'!G1357</f>
        <v>0</v>
      </c>
      <c r="Q1331" s="67">
        <f>IF(ISNUMBER('B. WasteTracking'!I1357), IF('B. WasteTracking'!$I$38=Calculations!$O$6,'B. WasteTracking'!I1357,'B. WasteTracking'!I1357*'B. WasteTracking'!$H1357/100),0)</f>
        <v>0</v>
      </c>
      <c r="R1331" s="67">
        <f>IF(ISNUMBER('B. WasteTracking'!J1357), IF('B. WasteTracking'!$J$38=Calculations!$O$6,'B. WasteTracking'!J1357,'B. WasteTracking'!J1357*'B. WasteTracking'!$H1357/100),0)</f>
        <v>0</v>
      </c>
      <c r="S1331" s="67">
        <f>IF(ISNUMBER('B. WasteTracking'!K1357), 'B. WasteTracking'!K1357*'B. WasteTracking'!$H1357/100,0)</f>
        <v>0</v>
      </c>
      <c r="T1331" s="67">
        <f>IF(ISNUMBER('B. WasteTracking'!H1357), 'B. WasteTracking'!H1357,0)</f>
        <v>0</v>
      </c>
      <c r="W1331" s="9"/>
      <c r="X1331" s="9"/>
      <c r="AX1331" s="4">
        <v>1319</v>
      </c>
      <c r="AY1331" s="4" t="e">
        <f>IF(#REF!="", "0",#REF! *#REF!/100)</f>
        <v>#REF!</v>
      </c>
      <c r="AZ1331" s="4" t="e">
        <f>IF(#REF!="", "0",#REF! *#REF!/100)</f>
        <v>#REF!</v>
      </c>
      <c r="BA1331" s="4" t="e">
        <f>IF(#REF!="", "0",#REF! *#REF!/100)</f>
        <v>#REF!</v>
      </c>
      <c r="BB1331" s="4" t="e">
        <f>IF(#REF!="", "0",#REF! *#REF!/100)</f>
        <v>#REF!</v>
      </c>
    </row>
    <row r="1332" spans="15:54" x14ac:dyDescent="0.35">
      <c r="O1332" s="4"/>
      <c r="P1332" s="14">
        <f>'B. WasteTracking'!G1358</f>
        <v>0</v>
      </c>
      <c r="Q1332" s="67">
        <f>IF(ISNUMBER('B. WasteTracking'!I1358), IF('B. WasteTracking'!$I$38=Calculations!$O$6,'B. WasteTracking'!I1358,'B. WasteTracking'!I1358*'B. WasteTracking'!$H1358/100),0)</f>
        <v>0</v>
      </c>
      <c r="R1332" s="67">
        <f>IF(ISNUMBER('B. WasteTracking'!J1358), IF('B. WasteTracking'!$J$38=Calculations!$O$6,'B. WasteTracking'!J1358,'B. WasteTracking'!J1358*'B. WasteTracking'!$H1358/100),0)</f>
        <v>0</v>
      </c>
      <c r="S1332" s="67">
        <f>IF(ISNUMBER('B. WasteTracking'!K1358), 'B. WasteTracking'!K1358*'B. WasteTracking'!$H1358/100,0)</f>
        <v>0</v>
      </c>
      <c r="T1332" s="67">
        <f>IF(ISNUMBER('B. WasteTracking'!H1358), 'B. WasteTracking'!H1358,0)</f>
        <v>0</v>
      </c>
      <c r="W1332" s="9"/>
      <c r="X1332" s="9"/>
      <c r="AX1332" s="4">
        <v>1320</v>
      </c>
      <c r="AY1332" s="4" t="e">
        <f>IF(#REF!="", "0",#REF! *#REF!/100)</f>
        <v>#REF!</v>
      </c>
      <c r="AZ1332" s="4" t="e">
        <f>IF(#REF!="", "0",#REF! *#REF!/100)</f>
        <v>#REF!</v>
      </c>
      <c r="BA1332" s="4" t="e">
        <f>IF(#REF!="", "0",#REF! *#REF!/100)</f>
        <v>#REF!</v>
      </c>
      <c r="BB1332" s="4" t="e">
        <f>IF(#REF!="", "0",#REF! *#REF!/100)</f>
        <v>#REF!</v>
      </c>
    </row>
    <row r="1333" spans="15:54" x14ac:dyDescent="0.35">
      <c r="P1333" s="14">
        <f>'B. WasteTracking'!G1359</f>
        <v>0</v>
      </c>
      <c r="Q1333" s="67">
        <f>IF(ISNUMBER('B. WasteTracking'!I1359), IF('B. WasteTracking'!$I$38=Calculations!$O$6,'B. WasteTracking'!I1359,'B. WasteTracking'!I1359*'B. WasteTracking'!$H1359/100),0)</f>
        <v>0</v>
      </c>
      <c r="R1333" s="67">
        <f>IF(ISNUMBER('B. WasteTracking'!J1359), IF('B. WasteTracking'!$J$38=Calculations!$O$6,'B. WasteTracking'!J1359,'B. WasteTracking'!J1359*'B. WasteTracking'!$H1359/100),0)</f>
        <v>0</v>
      </c>
      <c r="S1333" s="67">
        <f>IF(ISNUMBER('B. WasteTracking'!K1359), 'B. WasteTracking'!K1359*'B. WasteTracking'!$H1359/100,0)</f>
        <v>0</v>
      </c>
      <c r="T1333" s="67">
        <f>IF(ISNUMBER('B. WasteTracking'!H1359), 'B. WasteTracking'!H1359,0)</f>
        <v>0</v>
      </c>
      <c r="W1333" s="9"/>
      <c r="X1333" s="9"/>
      <c r="AX1333" s="4">
        <v>1321</v>
      </c>
      <c r="AY1333" s="4" t="e">
        <f>IF(#REF!="", "0",#REF! *#REF!/100)</f>
        <v>#REF!</v>
      </c>
      <c r="AZ1333" s="4" t="e">
        <f>IF(#REF!="", "0",#REF! *#REF!/100)</f>
        <v>#REF!</v>
      </c>
      <c r="BA1333" s="4" t="e">
        <f>IF(#REF!="", "0",#REF! *#REF!/100)</f>
        <v>#REF!</v>
      </c>
      <c r="BB1333" s="4" t="e">
        <f>IF(#REF!="", "0",#REF! *#REF!/100)</f>
        <v>#REF!</v>
      </c>
    </row>
    <row r="1334" spans="15:54" x14ac:dyDescent="0.35">
      <c r="P1334" s="14">
        <f>'B. WasteTracking'!G1360</f>
        <v>0</v>
      </c>
      <c r="Q1334" s="67">
        <f>IF(ISNUMBER('B. WasteTracking'!I1360), IF('B. WasteTracking'!$I$38=Calculations!$O$6,'B. WasteTracking'!I1360,'B. WasteTracking'!I1360*'B. WasteTracking'!$H1360/100),0)</f>
        <v>0</v>
      </c>
      <c r="R1334" s="67">
        <f>IF(ISNUMBER('B. WasteTracking'!J1360), IF('B. WasteTracking'!$J$38=Calculations!$O$6,'B. WasteTracking'!J1360,'B. WasteTracking'!J1360*'B. WasteTracking'!$H1360/100),0)</f>
        <v>0</v>
      </c>
      <c r="S1334" s="67">
        <f>IF(ISNUMBER('B. WasteTracking'!K1360), 'B. WasteTracking'!K1360*'B. WasteTracking'!$H1360/100,0)</f>
        <v>0</v>
      </c>
      <c r="T1334" s="67">
        <f>IF(ISNUMBER('B. WasteTracking'!H1360), 'B. WasteTracking'!H1360,0)</f>
        <v>0</v>
      </c>
      <c r="W1334" s="9"/>
      <c r="X1334" s="9"/>
      <c r="AX1334" s="4">
        <v>1322</v>
      </c>
      <c r="AY1334" s="4" t="e">
        <f>IF(#REF!="", "0",#REF! *#REF!/100)</f>
        <v>#REF!</v>
      </c>
      <c r="AZ1334" s="4" t="e">
        <f>IF(#REF!="", "0",#REF! *#REF!/100)</f>
        <v>#REF!</v>
      </c>
      <c r="BA1334" s="4" t="e">
        <f>IF(#REF!="", "0",#REF! *#REF!/100)</f>
        <v>#REF!</v>
      </c>
      <c r="BB1334" s="4" t="e">
        <f>IF(#REF!="", "0",#REF! *#REF!/100)</f>
        <v>#REF!</v>
      </c>
    </row>
    <row r="1335" spans="15:54" x14ac:dyDescent="0.35">
      <c r="P1335" s="14">
        <f>'B. WasteTracking'!G1361</f>
        <v>0</v>
      </c>
      <c r="Q1335" s="67">
        <f>IF(ISNUMBER('B. WasteTracking'!I1361), IF('B. WasteTracking'!$I$38=Calculations!$O$6,'B. WasteTracking'!I1361,'B. WasteTracking'!I1361*'B. WasteTracking'!$H1361/100),0)</f>
        <v>0</v>
      </c>
      <c r="R1335" s="67">
        <f>IF(ISNUMBER('B. WasteTracking'!J1361), IF('B. WasteTracking'!$J$38=Calculations!$O$6,'B. WasteTracking'!J1361,'B. WasteTracking'!J1361*'B. WasteTracking'!$H1361/100),0)</f>
        <v>0</v>
      </c>
      <c r="S1335" s="67">
        <f>IF(ISNUMBER('B. WasteTracking'!K1361), 'B. WasteTracking'!K1361*'B. WasteTracking'!$H1361/100,0)</f>
        <v>0</v>
      </c>
      <c r="T1335" s="67">
        <f>IF(ISNUMBER('B. WasteTracking'!H1361), 'B. WasteTracking'!H1361,0)</f>
        <v>0</v>
      </c>
      <c r="W1335" s="9"/>
      <c r="X1335" s="9"/>
      <c r="AX1335" s="4">
        <v>1323</v>
      </c>
      <c r="AY1335" s="4" t="e">
        <f>IF(#REF!="", "0",#REF! *#REF!/100)</f>
        <v>#REF!</v>
      </c>
      <c r="AZ1335" s="4" t="e">
        <f>IF(#REF!="", "0",#REF! *#REF!/100)</f>
        <v>#REF!</v>
      </c>
      <c r="BA1335" s="4" t="e">
        <f>IF(#REF!="", "0",#REF! *#REF!/100)</f>
        <v>#REF!</v>
      </c>
      <c r="BB1335" s="4" t="e">
        <f>IF(#REF!="", "0",#REF! *#REF!/100)</f>
        <v>#REF!</v>
      </c>
    </row>
    <row r="1336" spans="15:54" x14ac:dyDescent="0.35">
      <c r="P1336" s="14">
        <f>'B. WasteTracking'!G1362</f>
        <v>0</v>
      </c>
      <c r="Q1336" s="67">
        <f>IF(ISNUMBER('B. WasteTracking'!I1362), IF('B. WasteTracking'!$I$38=Calculations!$O$6,'B. WasteTracking'!I1362,'B. WasteTracking'!I1362*'B. WasteTracking'!$H1362/100),0)</f>
        <v>0</v>
      </c>
      <c r="R1336" s="67">
        <f>IF(ISNUMBER('B. WasteTracking'!J1362), IF('B. WasteTracking'!$J$38=Calculations!$O$6,'B. WasteTracking'!J1362,'B. WasteTracking'!J1362*'B. WasteTracking'!$H1362/100),0)</f>
        <v>0</v>
      </c>
      <c r="S1336" s="67">
        <f>IF(ISNUMBER('B. WasteTracking'!K1362), 'B. WasteTracking'!K1362*'B. WasteTracking'!$H1362/100,0)</f>
        <v>0</v>
      </c>
      <c r="T1336" s="67">
        <f>IF(ISNUMBER('B. WasteTracking'!H1362), 'B. WasteTracking'!H1362,0)</f>
        <v>0</v>
      </c>
      <c r="W1336" s="9"/>
      <c r="X1336" s="9"/>
      <c r="AX1336" s="4">
        <v>1324</v>
      </c>
      <c r="AY1336" s="4" t="e">
        <f>IF(#REF!="", "0",#REF! *#REF!/100)</f>
        <v>#REF!</v>
      </c>
      <c r="AZ1336" s="4" t="e">
        <f>IF(#REF!="", "0",#REF! *#REF!/100)</f>
        <v>#REF!</v>
      </c>
      <c r="BA1336" s="4" t="e">
        <f>IF(#REF!="", "0",#REF! *#REF!/100)</f>
        <v>#REF!</v>
      </c>
      <c r="BB1336" s="4" t="e">
        <f>IF(#REF!="", "0",#REF! *#REF!/100)</f>
        <v>#REF!</v>
      </c>
    </row>
    <row r="1337" spans="15:54" x14ac:dyDescent="0.35">
      <c r="P1337" s="14">
        <f>'B. WasteTracking'!G1363</f>
        <v>0</v>
      </c>
      <c r="Q1337" s="67">
        <f>IF(ISNUMBER('B. WasteTracking'!I1363), IF('B. WasteTracking'!$I$38=Calculations!$O$6,'B. WasteTracking'!I1363,'B. WasteTracking'!I1363*'B. WasteTracking'!$H1363/100),0)</f>
        <v>0</v>
      </c>
      <c r="R1337" s="67">
        <f>IF(ISNUMBER('B. WasteTracking'!J1363), IF('B. WasteTracking'!$J$38=Calculations!$O$6,'B. WasteTracking'!J1363,'B. WasteTracking'!J1363*'B. WasteTracking'!$H1363/100),0)</f>
        <v>0</v>
      </c>
      <c r="S1337" s="67">
        <f>IF(ISNUMBER('B. WasteTracking'!K1363), 'B. WasteTracking'!K1363*'B. WasteTracking'!$H1363/100,0)</f>
        <v>0</v>
      </c>
      <c r="T1337" s="67">
        <f>IF(ISNUMBER('B. WasteTracking'!H1363), 'B. WasteTracking'!H1363,0)</f>
        <v>0</v>
      </c>
      <c r="W1337" s="9"/>
      <c r="X1337" s="9"/>
      <c r="AX1337" s="4">
        <v>1325</v>
      </c>
      <c r="AY1337" s="4" t="e">
        <f>IF(#REF!="", "0",#REF! *#REF!/100)</f>
        <v>#REF!</v>
      </c>
      <c r="AZ1337" s="4" t="e">
        <f>IF(#REF!="", "0",#REF! *#REF!/100)</f>
        <v>#REF!</v>
      </c>
      <c r="BA1337" s="4" t="e">
        <f>IF(#REF!="", "0",#REF! *#REF!/100)</f>
        <v>#REF!</v>
      </c>
      <c r="BB1337" s="4" t="e">
        <f>IF(#REF!="", "0",#REF! *#REF!/100)</f>
        <v>#REF!</v>
      </c>
    </row>
    <row r="1338" spans="15:54" x14ac:dyDescent="0.35">
      <c r="P1338" s="14">
        <f>'B. WasteTracking'!G1364</f>
        <v>0</v>
      </c>
      <c r="Q1338" s="67">
        <f>IF(ISNUMBER('B. WasteTracking'!I1364), IF('B. WasteTracking'!$I$38=Calculations!$O$6,'B. WasteTracking'!I1364,'B. WasteTracking'!I1364*'B. WasteTracking'!$H1364/100),0)</f>
        <v>0</v>
      </c>
      <c r="R1338" s="67">
        <f>IF(ISNUMBER('B. WasteTracking'!J1364), IF('B. WasteTracking'!$J$38=Calculations!$O$6,'B. WasteTracking'!J1364,'B. WasteTracking'!J1364*'B. WasteTracking'!$H1364/100),0)</f>
        <v>0</v>
      </c>
      <c r="S1338" s="67">
        <f>IF(ISNUMBER('B. WasteTracking'!K1364), 'B. WasteTracking'!K1364*'B. WasteTracking'!$H1364/100,0)</f>
        <v>0</v>
      </c>
      <c r="T1338" s="67">
        <f>IF(ISNUMBER('B. WasteTracking'!H1364), 'B. WasteTracking'!H1364,0)</f>
        <v>0</v>
      </c>
      <c r="W1338" s="9"/>
      <c r="X1338" s="9"/>
      <c r="AX1338" s="4">
        <v>1326</v>
      </c>
      <c r="AY1338" s="4" t="e">
        <f>IF(#REF!="", "0",#REF! *#REF!/100)</f>
        <v>#REF!</v>
      </c>
      <c r="AZ1338" s="4" t="e">
        <f>IF(#REF!="", "0",#REF! *#REF!/100)</f>
        <v>#REF!</v>
      </c>
      <c r="BA1338" s="4" t="e">
        <f>IF(#REF!="", "0",#REF! *#REF!/100)</f>
        <v>#REF!</v>
      </c>
      <c r="BB1338" s="4" t="e">
        <f>IF(#REF!="", "0",#REF! *#REF!/100)</f>
        <v>#REF!</v>
      </c>
    </row>
    <row r="1339" spans="15:54" x14ac:dyDescent="0.35">
      <c r="P1339" s="14">
        <f>'B. WasteTracking'!G1365</f>
        <v>0</v>
      </c>
      <c r="Q1339" s="67">
        <f>IF(ISNUMBER('B. WasteTracking'!I1365), IF('B. WasteTracking'!$I$38=Calculations!$O$6,'B. WasteTracking'!I1365,'B. WasteTracking'!I1365*'B. WasteTracking'!$H1365/100),0)</f>
        <v>0</v>
      </c>
      <c r="R1339" s="67">
        <f>IF(ISNUMBER('B. WasteTracking'!J1365), IF('B. WasteTracking'!$J$38=Calculations!$O$6,'B. WasteTracking'!J1365,'B. WasteTracking'!J1365*'B. WasteTracking'!$H1365/100),0)</f>
        <v>0</v>
      </c>
      <c r="S1339" s="67">
        <f>IF(ISNUMBER('B. WasteTracking'!K1365), 'B. WasteTracking'!K1365*'B. WasteTracking'!$H1365/100,0)</f>
        <v>0</v>
      </c>
      <c r="T1339" s="67">
        <f>IF(ISNUMBER('B. WasteTracking'!H1365), 'B. WasteTracking'!H1365,0)</f>
        <v>0</v>
      </c>
      <c r="W1339" s="9"/>
      <c r="X1339" s="9"/>
      <c r="AX1339" s="4">
        <v>1327</v>
      </c>
      <c r="AY1339" s="4" t="e">
        <f>IF(#REF!="", "0",#REF! *#REF!/100)</f>
        <v>#REF!</v>
      </c>
      <c r="AZ1339" s="4" t="e">
        <f>IF(#REF!="", "0",#REF! *#REF!/100)</f>
        <v>#REF!</v>
      </c>
      <c r="BA1339" s="4" t="e">
        <f>IF(#REF!="", "0",#REF! *#REF!/100)</f>
        <v>#REF!</v>
      </c>
      <c r="BB1339" s="4" t="e">
        <f>IF(#REF!="", "0",#REF! *#REF!/100)</f>
        <v>#REF!</v>
      </c>
    </row>
    <row r="1340" spans="15:54" x14ac:dyDescent="0.35">
      <c r="P1340" s="14">
        <f>'B. WasteTracking'!G1366</f>
        <v>0</v>
      </c>
      <c r="Q1340" s="67">
        <f>IF(ISNUMBER('B. WasteTracking'!I1366), IF('B. WasteTracking'!$I$38=Calculations!$O$6,'B. WasteTracking'!I1366,'B. WasteTracking'!I1366*'B. WasteTracking'!$H1366/100),0)</f>
        <v>0</v>
      </c>
      <c r="R1340" s="67">
        <f>IF(ISNUMBER('B. WasteTracking'!J1366), IF('B. WasteTracking'!$J$38=Calculations!$O$6,'B. WasteTracking'!J1366,'B. WasteTracking'!J1366*'B. WasteTracking'!$H1366/100),0)</f>
        <v>0</v>
      </c>
      <c r="S1340" s="67">
        <f>IF(ISNUMBER('B. WasteTracking'!K1366), 'B. WasteTracking'!K1366*'B. WasteTracking'!$H1366/100,0)</f>
        <v>0</v>
      </c>
      <c r="T1340" s="67">
        <f>IF(ISNUMBER('B. WasteTracking'!H1366), 'B. WasteTracking'!H1366,0)</f>
        <v>0</v>
      </c>
      <c r="W1340" s="9"/>
      <c r="X1340" s="9"/>
      <c r="AX1340" s="4">
        <v>1328</v>
      </c>
      <c r="AY1340" s="4" t="e">
        <f>IF(#REF!="", "0",#REF! *#REF!/100)</f>
        <v>#REF!</v>
      </c>
      <c r="AZ1340" s="4" t="e">
        <f>IF(#REF!="", "0",#REF! *#REF!/100)</f>
        <v>#REF!</v>
      </c>
      <c r="BA1340" s="4" t="e">
        <f>IF(#REF!="", "0",#REF! *#REF!/100)</f>
        <v>#REF!</v>
      </c>
      <c r="BB1340" s="4" t="e">
        <f>IF(#REF!="", "0",#REF! *#REF!/100)</f>
        <v>#REF!</v>
      </c>
    </row>
    <row r="1341" spans="15:54" x14ac:dyDescent="0.35">
      <c r="P1341" s="14">
        <f>'B. WasteTracking'!G1367</f>
        <v>0</v>
      </c>
      <c r="Q1341" s="67">
        <f>IF(ISNUMBER('B. WasteTracking'!I1367), IF('B. WasteTracking'!$I$38=Calculations!$O$6,'B. WasteTracking'!I1367,'B. WasteTracking'!I1367*'B. WasteTracking'!$H1367/100),0)</f>
        <v>0</v>
      </c>
      <c r="R1341" s="67">
        <f>IF(ISNUMBER('B. WasteTracking'!J1367), IF('B. WasteTracking'!$J$38=Calculations!$O$6,'B. WasteTracking'!J1367,'B. WasteTracking'!J1367*'B. WasteTracking'!$H1367/100),0)</f>
        <v>0</v>
      </c>
      <c r="S1341" s="67">
        <f>IF(ISNUMBER('B. WasteTracking'!K1367), 'B. WasteTracking'!K1367*'B. WasteTracking'!$H1367/100,0)</f>
        <v>0</v>
      </c>
      <c r="T1341" s="67">
        <f>IF(ISNUMBER('B. WasteTracking'!H1367), 'B. WasteTracking'!H1367,0)</f>
        <v>0</v>
      </c>
      <c r="W1341" s="9"/>
      <c r="X1341" s="9"/>
      <c r="AX1341" s="4">
        <v>1329</v>
      </c>
      <c r="AY1341" s="4" t="e">
        <f>IF(#REF!="", "0",#REF! *#REF!/100)</f>
        <v>#REF!</v>
      </c>
      <c r="AZ1341" s="4" t="e">
        <f>IF(#REF!="", "0",#REF! *#REF!/100)</f>
        <v>#REF!</v>
      </c>
      <c r="BA1341" s="4" t="e">
        <f>IF(#REF!="", "0",#REF! *#REF!/100)</f>
        <v>#REF!</v>
      </c>
      <c r="BB1341" s="4" t="e">
        <f>IF(#REF!="", "0",#REF! *#REF!/100)</f>
        <v>#REF!</v>
      </c>
    </row>
    <row r="1342" spans="15:54" x14ac:dyDescent="0.35">
      <c r="P1342" s="14">
        <f>'B. WasteTracking'!G1368</f>
        <v>0</v>
      </c>
      <c r="Q1342" s="67">
        <f>IF(ISNUMBER('B. WasteTracking'!I1368), IF('B. WasteTracking'!$I$38=Calculations!$O$6,'B. WasteTracking'!I1368,'B. WasteTracking'!I1368*'B. WasteTracking'!$H1368/100),0)</f>
        <v>0</v>
      </c>
      <c r="R1342" s="67">
        <f>IF(ISNUMBER('B. WasteTracking'!J1368), IF('B. WasteTracking'!$J$38=Calculations!$O$6,'B. WasteTracking'!J1368,'B. WasteTracking'!J1368*'B. WasteTracking'!$H1368/100),0)</f>
        <v>0</v>
      </c>
      <c r="S1342" s="67">
        <f>IF(ISNUMBER('B. WasteTracking'!K1368), 'B. WasteTracking'!K1368*'B. WasteTracking'!$H1368/100,0)</f>
        <v>0</v>
      </c>
      <c r="T1342" s="67">
        <f>IF(ISNUMBER('B. WasteTracking'!H1368), 'B. WasteTracking'!H1368,0)</f>
        <v>0</v>
      </c>
      <c r="W1342" s="9"/>
      <c r="X1342" s="9"/>
      <c r="AX1342" s="4">
        <v>1330</v>
      </c>
      <c r="AY1342" s="4" t="e">
        <f>IF(#REF!="", "0",#REF! *#REF!/100)</f>
        <v>#REF!</v>
      </c>
      <c r="AZ1342" s="4" t="e">
        <f>IF(#REF!="", "0",#REF! *#REF!/100)</f>
        <v>#REF!</v>
      </c>
      <c r="BA1342" s="4" t="e">
        <f>IF(#REF!="", "0",#REF! *#REF!/100)</f>
        <v>#REF!</v>
      </c>
      <c r="BB1342" s="4" t="e">
        <f>IF(#REF!="", "0",#REF! *#REF!/100)</f>
        <v>#REF!</v>
      </c>
    </row>
    <row r="1343" spans="15:54" x14ac:dyDescent="0.35">
      <c r="P1343" s="14">
        <f>'B. WasteTracking'!G1369</f>
        <v>0</v>
      </c>
      <c r="Q1343" s="67">
        <f>IF(ISNUMBER('B. WasteTracking'!I1369), IF('B. WasteTracking'!$I$38=Calculations!$O$6,'B. WasteTracking'!I1369,'B. WasteTracking'!I1369*'B. WasteTracking'!$H1369/100),0)</f>
        <v>0</v>
      </c>
      <c r="R1343" s="67">
        <f>IF(ISNUMBER('B. WasteTracking'!J1369), IF('B. WasteTracking'!$J$38=Calculations!$O$6,'B. WasteTracking'!J1369,'B. WasteTracking'!J1369*'B. WasteTracking'!$H1369/100),0)</f>
        <v>0</v>
      </c>
      <c r="S1343" s="67">
        <f>IF(ISNUMBER('B. WasteTracking'!K1369), 'B. WasteTracking'!K1369*'B. WasteTracking'!$H1369/100,0)</f>
        <v>0</v>
      </c>
      <c r="T1343" s="67">
        <f>IF(ISNUMBER('B. WasteTracking'!H1369), 'B. WasteTracking'!H1369,0)</f>
        <v>0</v>
      </c>
      <c r="W1343" s="9"/>
      <c r="X1343" s="9"/>
      <c r="AX1343" s="4">
        <v>1331</v>
      </c>
      <c r="AY1343" s="4" t="e">
        <f>IF(#REF!="", "0",#REF! *#REF!/100)</f>
        <v>#REF!</v>
      </c>
      <c r="AZ1343" s="4" t="e">
        <f>IF(#REF!="", "0",#REF! *#REF!/100)</f>
        <v>#REF!</v>
      </c>
      <c r="BA1343" s="4" t="e">
        <f>IF(#REF!="", "0",#REF! *#REF!/100)</f>
        <v>#REF!</v>
      </c>
      <c r="BB1343" s="4" t="e">
        <f>IF(#REF!="", "0",#REF! *#REF!/100)</f>
        <v>#REF!</v>
      </c>
    </row>
    <row r="1344" spans="15:54" x14ac:dyDescent="0.35">
      <c r="P1344" s="14">
        <f>'B. WasteTracking'!G1370</f>
        <v>0</v>
      </c>
      <c r="Q1344" s="67">
        <f>IF(ISNUMBER('B. WasteTracking'!I1370), IF('B. WasteTracking'!$I$38=Calculations!$O$6,'B. WasteTracking'!I1370,'B. WasteTracking'!I1370*'B. WasteTracking'!$H1370/100),0)</f>
        <v>0</v>
      </c>
      <c r="R1344" s="67">
        <f>IF(ISNUMBER('B. WasteTracking'!J1370), IF('B. WasteTracking'!$J$38=Calculations!$O$6,'B. WasteTracking'!J1370,'B. WasteTracking'!J1370*'B. WasteTracking'!$H1370/100),0)</f>
        <v>0</v>
      </c>
      <c r="S1344" s="67">
        <f>IF(ISNUMBER('B. WasteTracking'!K1370), 'B. WasteTracking'!K1370*'B. WasteTracking'!$H1370/100,0)</f>
        <v>0</v>
      </c>
      <c r="T1344" s="67">
        <f>IF(ISNUMBER('B. WasteTracking'!H1370), 'B. WasteTracking'!H1370,0)</f>
        <v>0</v>
      </c>
      <c r="W1344" s="9"/>
      <c r="X1344" s="9"/>
      <c r="AX1344" s="4">
        <v>1332</v>
      </c>
      <c r="AY1344" s="4" t="e">
        <f>IF(#REF!="", "0",#REF! *#REF!/100)</f>
        <v>#REF!</v>
      </c>
      <c r="AZ1344" s="4" t="e">
        <f>IF(#REF!="", "0",#REF! *#REF!/100)</f>
        <v>#REF!</v>
      </c>
      <c r="BA1344" s="4" t="e">
        <f>IF(#REF!="", "0",#REF! *#REF!/100)</f>
        <v>#REF!</v>
      </c>
      <c r="BB1344" s="4" t="e">
        <f>IF(#REF!="", "0",#REF! *#REF!/100)</f>
        <v>#REF!</v>
      </c>
    </row>
    <row r="1345" spans="16:54" x14ac:dyDescent="0.35">
      <c r="P1345" s="14">
        <f>'B. WasteTracking'!G1371</f>
        <v>0</v>
      </c>
      <c r="Q1345" s="67">
        <f>IF(ISNUMBER('B. WasteTracking'!I1371), IF('B. WasteTracking'!$I$38=Calculations!$O$6,'B. WasteTracking'!I1371,'B. WasteTracking'!I1371*'B. WasteTracking'!$H1371/100),0)</f>
        <v>0</v>
      </c>
      <c r="R1345" s="67">
        <f>IF(ISNUMBER('B. WasteTracking'!J1371), IF('B. WasteTracking'!$J$38=Calculations!$O$6,'B. WasteTracking'!J1371,'B. WasteTracking'!J1371*'B. WasteTracking'!$H1371/100),0)</f>
        <v>0</v>
      </c>
      <c r="S1345" s="67">
        <f>IF(ISNUMBER('B. WasteTracking'!K1371), 'B. WasteTracking'!K1371*'B. WasteTracking'!$H1371/100,0)</f>
        <v>0</v>
      </c>
      <c r="T1345" s="67">
        <f>IF(ISNUMBER('B. WasteTracking'!H1371), 'B. WasteTracking'!H1371,0)</f>
        <v>0</v>
      </c>
      <c r="W1345" s="9"/>
      <c r="X1345" s="9"/>
      <c r="AX1345" s="4">
        <v>1333</v>
      </c>
      <c r="AY1345" s="4" t="e">
        <f>IF(#REF!="", "0",#REF! *#REF!/100)</f>
        <v>#REF!</v>
      </c>
      <c r="AZ1345" s="4" t="e">
        <f>IF(#REF!="", "0",#REF! *#REF!/100)</f>
        <v>#REF!</v>
      </c>
      <c r="BA1345" s="4" t="e">
        <f>IF(#REF!="", "0",#REF! *#REF!/100)</f>
        <v>#REF!</v>
      </c>
      <c r="BB1345" s="4" t="e">
        <f>IF(#REF!="", "0",#REF! *#REF!/100)</f>
        <v>#REF!</v>
      </c>
    </row>
    <row r="1346" spans="16:54" x14ac:dyDescent="0.35">
      <c r="P1346" s="14">
        <f>'B. WasteTracking'!G1372</f>
        <v>0</v>
      </c>
      <c r="Q1346" s="67">
        <f>IF(ISNUMBER('B. WasteTracking'!I1372), IF('B. WasteTracking'!$I$38=Calculations!$O$6,'B. WasteTracking'!I1372,'B. WasteTracking'!I1372*'B. WasteTracking'!$H1372/100),0)</f>
        <v>0</v>
      </c>
      <c r="R1346" s="67">
        <f>IF(ISNUMBER('B. WasteTracking'!J1372), IF('B. WasteTracking'!$J$38=Calculations!$O$6,'B. WasteTracking'!J1372,'B. WasteTracking'!J1372*'B. WasteTracking'!$H1372/100),0)</f>
        <v>0</v>
      </c>
      <c r="S1346" s="67">
        <f>IF(ISNUMBER('B. WasteTracking'!K1372), 'B. WasteTracking'!K1372*'B. WasteTracking'!$H1372/100,0)</f>
        <v>0</v>
      </c>
      <c r="T1346" s="67">
        <f>IF(ISNUMBER('B. WasteTracking'!H1372), 'B. WasteTracking'!H1372,0)</f>
        <v>0</v>
      </c>
      <c r="W1346" s="9"/>
      <c r="X1346" s="9"/>
      <c r="AX1346" s="4">
        <v>1334</v>
      </c>
      <c r="AY1346" s="4" t="e">
        <f>IF(#REF!="", "0",#REF! *#REF!/100)</f>
        <v>#REF!</v>
      </c>
      <c r="AZ1346" s="4" t="e">
        <f>IF(#REF!="", "0",#REF! *#REF!/100)</f>
        <v>#REF!</v>
      </c>
      <c r="BA1346" s="4" t="e">
        <f>IF(#REF!="", "0",#REF! *#REF!/100)</f>
        <v>#REF!</v>
      </c>
      <c r="BB1346" s="4" t="e">
        <f>IF(#REF!="", "0",#REF! *#REF!/100)</f>
        <v>#REF!</v>
      </c>
    </row>
    <row r="1347" spans="16:54" x14ac:dyDescent="0.35">
      <c r="P1347" s="14">
        <f>'B. WasteTracking'!G1373</f>
        <v>0</v>
      </c>
      <c r="Q1347" s="67">
        <f>IF(ISNUMBER('B. WasteTracking'!I1373), IF('B. WasteTracking'!$I$38=Calculations!$O$6,'B. WasteTracking'!I1373,'B. WasteTracking'!I1373*'B. WasteTracking'!$H1373/100),0)</f>
        <v>0</v>
      </c>
      <c r="R1347" s="67">
        <f>IF(ISNUMBER('B. WasteTracking'!J1373), IF('B. WasteTracking'!$J$38=Calculations!$O$6,'B. WasteTracking'!J1373,'B. WasteTracking'!J1373*'B. WasteTracking'!$H1373/100),0)</f>
        <v>0</v>
      </c>
      <c r="S1347" s="67">
        <f>IF(ISNUMBER('B. WasteTracking'!K1373), 'B. WasteTracking'!K1373*'B. WasteTracking'!$H1373/100,0)</f>
        <v>0</v>
      </c>
      <c r="T1347" s="67">
        <f>IF(ISNUMBER('B. WasteTracking'!H1373), 'B. WasteTracking'!H1373,0)</f>
        <v>0</v>
      </c>
      <c r="W1347" s="9"/>
      <c r="X1347" s="9"/>
      <c r="AX1347" s="4">
        <v>1335</v>
      </c>
      <c r="AY1347" s="4" t="e">
        <f>IF(#REF!="", "0",#REF! *#REF!/100)</f>
        <v>#REF!</v>
      </c>
      <c r="AZ1347" s="4" t="e">
        <f>IF(#REF!="", "0",#REF! *#REF!/100)</f>
        <v>#REF!</v>
      </c>
      <c r="BA1347" s="4" t="e">
        <f>IF(#REF!="", "0",#REF! *#REF!/100)</f>
        <v>#REF!</v>
      </c>
      <c r="BB1347" s="4" t="e">
        <f>IF(#REF!="", "0",#REF! *#REF!/100)</f>
        <v>#REF!</v>
      </c>
    </row>
    <row r="1348" spans="16:54" x14ac:dyDescent="0.35">
      <c r="P1348" s="14">
        <f>'B. WasteTracking'!G1374</f>
        <v>0</v>
      </c>
      <c r="Q1348" s="67">
        <f>IF(ISNUMBER('B. WasteTracking'!I1374), IF('B. WasteTracking'!$I$38=Calculations!$O$6,'B. WasteTracking'!I1374,'B. WasteTracking'!I1374*'B. WasteTracking'!$H1374/100),0)</f>
        <v>0</v>
      </c>
      <c r="R1348" s="67">
        <f>IF(ISNUMBER('B. WasteTracking'!J1374), IF('B. WasteTracking'!$J$38=Calculations!$O$6,'B. WasteTracking'!J1374,'B. WasteTracking'!J1374*'B. WasteTracking'!$H1374/100),0)</f>
        <v>0</v>
      </c>
      <c r="S1348" s="67">
        <f>IF(ISNUMBER('B. WasteTracking'!K1374), 'B. WasteTracking'!K1374*'B. WasteTracking'!$H1374/100,0)</f>
        <v>0</v>
      </c>
      <c r="T1348" s="67">
        <f>IF(ISNUMBER('B. WasteTracking'!H1374), 'B. WasteTracking'!H1374,0)</f>
        <v>0</v>
      </c>
      <c r="W1348" s="9"/>
      <c r="X1348" s="9"/>
      <c r="AX1348" s="4">
        <v>1336</v>
      </c>
      <c r="AY1348" s="4" t="e">
        <f>IF(#REF!="", "0",#REF! *#REF!/100)</f>
        <v>#REF!</v>
      </c>
      <c r="AZ1348" s="4" t="e">
        <f>IF(#REF!="", "0",#REF! *#REF!/100)</f>
        <v>#REF!</v>
      </c>
      <c r="BA1348" s="4" t="e">
        <f>IF(#REF!="", "0",#REF! *#REF!/100)</f>
        <v>#REF!</v>
      </c>
      <c r="BB1348" s="4" t="e">
        <f>IF(#REF!="", "0",#REF! *#REF!/100)</f>
        <v>#REF!</v>
      </c>
    </row>
    <row r="1349" spans="16:54" x14ac:dyDescent="0.35">
      <c r="P1349" s="14">
        <f>'B. WasteTracking'!G1375</f>
        <v>0</v>
      </c>
      <c r="Q1349" s="67">
        <f>IF(ISNUMBER('B. WasteTracking'!I1375), IF('B. WasteTracking'!$I$38=Calculations!$O$6,'B. WasteTracking'!I1375,'B. WasteTracking'!I1375*'B. WasteTracking'!$H1375/100),0)</f>
        <v>0</v>
      </c>
      <c r="R1349" s="67">
        <f>IF(ISNUMBER('B. WasteTracking'!J1375), IF('B. WasteTracking'!$J$38=Calculations!$O$6,'B. WasteTracking'!J1375,'B. WasteTracking'!J1375*'B. WasteTracking'!$H1375/100),0)</f>
        <v>0</v>
      </c>
      <c r="S1349" s="67">
        <f>IF(ISNUMBER('B. WasteTracking'!K1375), 'B. WasteTracking'!K1375*'B. WasteTracking'!$H1375/100,0)</f>
        <v>0</v>
      </c>
      <c r="T1349" s="67">
        <f>IF(ISNUMBER('B. WasteTracking'!H1375), 'B. WasteTracking'!H1375,0)</f>
        <v>0</v>
      </c>
      <c r="W1349" s="9"/>
      <c r="X1349" s="9"/>
      <c r="AX1349" s="4">
        <v>1337</v>
      </c>
      <c r="AY1349" s="4" t="e">
        <f>IF(#REF!="", "0",#REF! *#REF!/100)</f>
        <v>#REF!</v>
      </c>
      <c r="AZ1349" s="4" t="e">
        <f>IF(#REF!="", "0",#REF! *#REF!/100)</f>
        <v>#REF!</v>
      </c>
      <c r="BA1349" s="4" t="e">
        <f>IF(#REF!="", "0",#REF! *#REF!/100)</f>
        <v>#REF!</v>
      </c>
      <c r="BB1349" s="4" t="e">
        <f>IF(#REF!="", "0",#REF! *#REF!/100)</f>
        <v>#REF!</v>
      </c>
    </row>
    <row r="1350" spans="16:54" x14ac:dyDescent="0.35">
      <c r="P1350" s="14">
        <f>'B. WasteTracking'!G1376</f>
        <v>0</v>
      </c>
      <c r="Q1350" s="67">
        <f>IF(ISNUMBER('B. WasteTracking'!I1376), IF('B. WasteTracking'!$I$38=Calculations!$O$6,'B. WasteTracking'!I1376,'B. WasteTracking'!I1376*'B. WasteTracking'!$H1376/100),0)</f>
        <v>0</v>
      </c>
      <c r="R1350" s="67">
        <f>IF(ISNUMBER('B. WasteTracking'!J1376), IF('B. WasteTracking'!$J$38=Calculations!$O$6,'B. WasteTracking'!J1376,'B. WasteTracking'!J1376*'B. WasteTracking'!$H1376/100),0)</f>
        <v>0</v>
      </c>
      <c r="S1350" s="67">
        <f>IF(ISNUMBER('B. WasteTracking'!K1376), 'B. WasteTracking'!K1376*'B. WasteTracking'!$H1376/100,0)</f>
        <v>0</v>
      </c>
      <c r="T1350" s="67">
        <f>IF(ISNUMBER('B. WasteTracking'!H1376), 'B. WasteTracking'!H1376,0)</f>
        <v>0</v>
      </c>
      <c r="W1350" s="9"/>
      <c r="X1350" s="9"/>
      <c r="AX1350" s="4">
        <v>1338</v>
      </c>
      <c r="AY1350" s="4" t="e">
        <f>IF(#REF!="", "0",#REF! *#REF!/100)</f>
        <v>#REF!</v>
      </c>
      <c r="AZ1350" s="4" t="e">
        <f>IF(#REF!="", "0",#REF! *#REF!/100)</f>
        <v>#REF!</v>
      </c>
      <c r="BA1350" s="4" t="e">
        <f>IF(#REF!="", "0",#REF! *#REF!/100)</f>
        <v>#REF!</v>
      </c>
      <c r="BB1350" s="4" t="e">
        <f>IF(#REF!="", "0",#REF! *#REF!/100)</f>
        <v>#REF!</v>
      </c>
    </row>
    <row r="1351" spans="16:54" x14ac:dyDescent="0.35">
      <c r="P1351" s="14">
        <f>'B. WasteTracking'!G1377</f>
        <v>0</v>
      </c>
      <c r="Q1351" s="67">
        <f>IF(ISNUMBER('B. WasteTracking'!I1377), IF('B. WasteTracking'!$I$38=Calculations!$O$6,'B. WasteTracking'!I1377,'B. WasteTracking'!I1377*'B. WasteTracking'!$H1377/100),0)</f>
        <v>0</v>
      </c>
      <c r="R1351" s="67">
        <f>IF(ISNUMBER('B. WasteTracking'!J1377), IF('B. WasteTracking'!$J$38=Calculations!$O$6,'B. WasteTracking'!J1377,'B. WasteTracking'!J1377*'B. WasteTracking'!$H1377/100),0)</f>
        <v>0</v>
      </c>
      <c r="S1351" s="67">
        <f>IF(ISNUMBER('B. WasteTracking'!K1377), 'B. WasteTracking'!K1377*'B. WasteTracking'!$H1377/100,0)</f>
        <v>0</v>
      </c>
      <c r="T1351" s="67">
        <f>IF(ISNUMBER('B. WasteTracking'!H1377), 'B. WasteTracking'!H1377,0)</f>
        <v>0</v>
      </c>
      <c r="W1351" s="9"/>
      <c r="X1351" s="9"/>
      <c r="AX1351" s="4">
        <v>1339</v>
      </c>
      <c r="AY1351" s="4" t="e">
        <f>IF(#REF!="", "0",#REF! *#REF!/100)</f>
        <v>#REF!</v>
      </c>
      <c r="AZ1351" s="4" t="e">
        <f>IF(#REF!="", "0",#REF! *#REF!/100)</f>
        <v>#REF!</v>
      </c>
      <c r="BA1351" s="4" t="e">
        <f>IF(#REF!="", "0",#REF! *#REF!/100)</f>
        <v>#REF!</v>
      </c>
      <c r="BB1351" s="4" t="e">
        <f>IF(#REF!="", "0",#REF! *#REF!/100)</f>
        <v>#REF!</v>
      </c>
    </row>
    <row r="1352" spans="16:54" x14ac:dyDescent="0.35">
      <c r="P1352" s="14">
        <f>'B. WasteTracking'!G1378</f>
        <v>0</v>
      </c>
      <c r="Q1352" s="67">
        <f>IF(ISNUMBER('B. WasteTracking'!I1378), IF('B. WasteTracking'!$I$38=Calculations!$O$6,'B. WasteTracking'!I1378,'B. WasteTracking'!I1378*'B. WasteTracking'!$H1378/100),0)</f>
        <v>0</v>
      </c>
      <c r="R1352" s="67">
        <f>IF(ISNUMBER('B. WasteTracking'!J1378), IF('B. WasteTracking'!$J$38=Calculations!$O$6,'B. WasteTracking'!J1378,'B. WasteTracking'!J1378*'B. WasteTracking'!$H1378/100),0)</f>
        <v>0</v>
      </c>
      <c r="S1352" s="67">
        <f>IF(ISNUMBER('B. WasteTracking'!K1378), 'B. WasteTracking'!K1378*'B. WasteTracking'!$H1378/100,0)</f>
        <v>0</v>
      </c>
      <c r="T1352" s="67">
        <f>IF(ISNUMBER('B. WasteTracking'!H1378), 'B. WasteTracking'!H1378,0)</f>
        <v>0</v>
      </c>
      <c r="W1352" s="9"/>
      <c r="X1352" s="9"/>
      <c r="AX1352" s="4">
        <v>1340</v>
      </c>
      <c r="AY1352" s="4" t="e">
        <f>IF(#REF!="", "0",#REF! *#REF!/100)</f>
        <v>#REF!</v>
      </c>
      <c r="AZ1352" s="4" t="e">
        <f>IF(#REF!="", "0",#REF! *#REF!/100)</f>
        <v>#REF!</v>
      </c>
      <c r="BA1352" s="4" t="e">
        <f>IF(#REF!="", "0",#REF! *#REF!/100)</f>
        <v>#REF!</v>
      </c>
      <c r="BB1352" s="4" t="e">
        <f>IF(#REF!="", "0",#REF! *#REF!/100)</f>
        <v>#REF!</v>
      </c>
    </row>
    <row r="1353" spans="16:54" x14ac:dyDescent="0.35">
      <c r="P1353" s="14">
        <f>'B. WasteTracking'!G1379</f>
        <v>0</v>
      </c>
      <c r="Q1353" s="67">
        <f>IF(ISNUMBER('B. WasteTracking'!I1379), IF('B. WasteTracking'!$I$38=Calculations!$O$6,'B. WasteTracking'!I1379,'B. WasteTracking'!I1379*'B. WasteTracking'!$H1379/100),0)</f>
        <v>0</v>
      </c>
      <c r="R1353" s="67">
        <f>IF(ISNUMBER('B. WasteTracking'!J1379), IF('B. WasteTracking'!$J$38=Calculations!$O$6,'B. WasteTracking'!J1379,'B. WasteTracking'!J1379*'B. WasteTracking'!$H1379/100),0)</f>
        <v>0</v>
      </c>
      <c r="S1353" s="67">
        <f>IF(ISNUMBER('B. WasteTracking'!K1379), 'B. WasteTracking'!K1379*'B. WasteTracking'!$H1379/100,0)</f>
        <v>0</v>
      </c>
      <c r="T1353" s="67">
        <f>IF(ISNUMBER('B. WasteTracking'!H1379), 'B. WasteTracking'!H1379,0)</f>
        <v>0</v>
      </c>
      <c r="W1353" s="9"/>
      <c r="X1353" s="9"/>
      <c r="AX1353" s="4">
        <v>1341</v>
      </c>
      <c r="AY1353" s="4" t="e">
        <f>IF(#REF!="", "0",#REF! *#REF!/100)</f>
        <v>#REF!</v>
      </c>
      <c r="AZ1353" s="4" t="e">
        <f>IF(#REF!="", "0",#REF! *#REF!/100)</f>
        <v>#REF!</v>
      </c>
      <c r="BA1353" s="4" t="e">
        <f>IF(#REF!="", "0",#REF! *#REF!/100)</f>
        <v>#REF!</v>
      </c>
      <c r="BB1353" s="4" t="e">
        <f>IF(#REF!="", "0",#REF! *#REF!/100)</f>
        <v>#REF!</v>
      </c>
    </row>
    <row r="1354" spans="16:54" x14ac:dyDescent="0.35">
      <c r="P1354" s="14">
        <f>'B. WasteTracking'!G1380</f>
        <v>0</v>
      </c>
      <c r="Q1354" s="67">
        <f>IF(ISNUMBER('B. WasteTracking'!I1380), IF('B. WasteTracking'!$I$38=Calculations!$O$6,'B. WasteTracking'!I1380,'B. WasteTracking'!I1380*'B. WasteTracking'!$H1380/100),0)</f>
        <v>0</v>
      </c>
      <c r="R1354" s="67">
        <f>IF(ISNUMBER('B. WasteTracking'!J1380), IF('B. WasteTracking'!$J$38=Calculations!$O$6,'B. WasteTracking'!J1380,'B. WasteTracking'!J1380*'B. WasteTracking'!$H1380/100),0)</f>
        <v>0</v>
      </c>
      <c r="S1354" s="67">
        <f>IF(ISNUMBER('B. WasteTracking'!K1380), 'B. WasteTracking'!K1380*'B. WasteTracking'!$H1380/100,0)</f>
        <v>0</v>
      </c>
      <c r="T1354" s="67">
        <f>IF(ISNUMBER('B. WasteTracking'!H1380), 'B. WasteTracking'!H1380,0)</f>
        <v>0</v>
      </c>
      <c r="W1354" s="9"/>
      <c r="X1354" s="9"/>
      <c r="AX1354" s="4">
        <v>1342</v>
      </c>
      <c r="AY1354" s="4" t="e">
        <f>IF(#REF!="", "0",#REF! *#REF!/100)</f>
        <v>#REF!</v>
      </c>
      <c r="AZ1354" s="4" t="e">
        <f>IF(#REF!="", "0",#REF! *#REF!/100)</f>
        <v>#REF!</v>
      </c>
      <c r="BA1354" s="4" t="e">
        <f>IF(#REF!="", "0",#REF! *#REF!/100)</f>
        <v>#REF!</v>
      </c>
      <c r="BB1354" s="4" t="e">
        <f>IF(#REF!="", "0",#REF! *#REF!/100)</f>
        <v>#REF!</v>
      </c>
    </row>
    <row r="1355" spans="16:54" x14ac:dyDescent="0.35">
      <c r="P1355" s="14">
        <f>'B. WasteTracking'!G1381</f>
        <v>0</v>
      </c>
      <c r="Q1355" s="67">
        <f>IF(ISNUMBER('B. WasteTracking'!I1381), IF('B. WasteTracking'!$I$38=Calculations!$O$6,'B. WasteTracking'!I1381,'B. WasteTracking'!I1381*'B. WasteTracking'!$H1381/100),0)</f>
        <v>0</v>
      </c>
      <c r="R1355" s="67">
        <f>IF(ISNUMBER('B. WasteTracking'!J1381), IF('B. WasteTracking'!$J$38=Calculations!$O$6,'B. WasteTracking'!J1381,'B. WasteTracking'!J1381*'B. WasteTracking'!$H1381/100),0)</f>
        <v>0</v>
      </c>
      <c r="S1355" s="67">
        <f>IF(ISNUMBER('B. WasteTracking'!K1381), 'B. WasteTracking'!K1381*'B. WasteTracking'!$H1381/100,0)</f>
        <v>0</v>
      </c>
      <c r="T1355" s="67">
        <f>IF(ISNUMBER('B. WasteTracking'!H1381), 'B. WasteTracking'!H1381,0)</f>
        <v>0</v>
      </c>
      <c r="W1355" s="9"/>
      <c r="X1355" s="9"/>
      <c r="AX1355" s="4">
        <v>1343</v>
      </c>
      <c r="AY1355" s="4" t="e">
        <f>IF(#REF!="", "0",#REF! *#REF!/100)</f>
        <v>#REF!</v>
      </c>
      <c r="AZ1355" s="4" t="e">
        <f>IF(#REF!="", "0",#REF! *#REF!/100)</f>
        <v>#REF!</v>
      </c>
      <c r="BA1355" s="4" t="e">
        <f>IF(#REF!="", "0",#REF! *#REF!/100)</f>
        <v>#REF!</v>
      </c>
      <c r="BB1355" s="4" t="e">
        <f>IF(#REF!="", "0",#REF! *#REF!/100)</f>
        <v>#REF!</v>
      </c>
    </row>
    <row r="1356" spans="16:54" x14ac:dyDescent="0.35">
      <c r="P1356" s="14">
        <f>'B. WasteTracking'!G1382</f>
        <v>0</v>
      </c>
      <c r="Q1356" s="67">
        <f>IF(ISNUMBER('B. WasteTracking'!I1382), IF('B. WasteTracking'!$I$38=Calculations!$O$6,'B. WasteTracking'!I1382,'B. WasteTracking'!I1382*'B. WasteTracking'!$H1382/100),0)</f>
        <v>0</v>
      </c>
      <c r="R1356" s="67">
        <f>IF(ISNUMBER('B. WasteTracking'!J1382), IF('B. WasteTracking'!$J$38=Calculations!$O$6,'B. WasteTracking'!J1382,'B. WasteTracking'!J1382*'B. WasteTracking'!$H1382/100),0)</f>
        <v>0</v>
      </c>
      <c r="S1356" s="67">
        <f>IF(ISNUMBER('B. WasteTracking'!K1382), 'B. WasteTracking'!K1382*'B. WasteTracking'!$H1382/100,0)</f>
        <v>0</v>
      </c>
      <c r="T1356" s="67">
        <f>IF(ISNUMBER('B. WasteTracking'!H1382), 'B. WasteTracking'!H1382,0)</f>
        <v>0</v>
      </c>
      <c r="W1356" s="9"/>
      <c r="X1356" s="9"/>
      <c r="AX1356" s="4">
        <v>1344</v>
      </c>
      <c r="AY1356" s="4" t="e">
        <f>IF(#REF!="", "0",#REF! *#REF!/100)</f>
        <v>#REF!</v>
      </c>
      <c r="AZ1356" s="4" t="e">
        <f>IF(#REF!="", "0",#REF! *#REF!/100)</f>
        <v>#REF!</v>
      </c>
      <c r="BA1356" s="4" t="e">
        <f>IF(#REF!="", "0",#REF! *#REF!/100)</f>
        <v>#REF!</v>
      </c>
      <c r="BB1356" s="4" t="e">
        <f>IF(#REF!="", "0",#REF! *#REF!/100)</f>
        <v>#REF!</v>
      </c>
    </row>
    <row r="1357" spans="16:54" x14ac:dyDescent="0.35">
      <c r="P1357" s="14">
        <f>'B. WasteTracking'!G1383</f>
        <v>0</v>
      </c>
      <c r="Q1357" s="67">
        <f>IF(ISNUMBER('B. WasteTracking'!I1383), IF('B. WasteTracking'!$I$38=Calculations!$O$6,'B. WasteTracking'!I1383,'B. WasteTracking'!I1383*'B. WasteTracking'!$H1383/100),0)</f>
        <v>0</v>
      </c>
      <c r="R1357" s="67">
        <f>IF(ISNUMBER('B. WasteTracking'!J1383), IF('B. WasteTracking'!$J$38=Calculations!$O$6,'B. WasteTracking'!J1383,'B. WasteTracking'!J1383*'B. WasteTracking'!$H1383/100),0)</f>
        <v>0</v>
      </c>
      <c r="S1357" s="67">
        <f>IF(ISNUMBER('B. WasteTracking'!K1383), 'B. WasteTracking'!K1383*'B. WasteTracking'!$H1383/100,0)</f>
        <v>0</v>
      </c>
      <c r="T1357" s="67">
        <f>IF(ISNUMBER('B. WasteTracking'!H1383), 'B. WasteTracking'!H1383,0)</f>
        <v>0</v>
      </c>
      <c r="W1357" s="9"/>
      <c r="X1357" s="9"/>
      <c r="AX1357" s="4">
        <v>1345</v>
      </c>
      <c r="AY1357" s="4" t="e">
        <f>IF(#REF!="", "0",#REF! *#REF!/100)</f>
        <v>#REF!</v>
      </c>
      <c r="AZ1357" s="4" t="e">
        <f>IF(#REF!="", "0",#REF! *#REF!/100)</f>
        <v>#REF!</v>
      </c>
      <c r="BA1357" s="4" t="e">
        <f>IF(#REF!="", "0",#REF! *#REF!/100)</f>
        <v>#REF!</v>
      </c>
      <c r="BB1357" s="4" t="e">
        <f>IF(#REF!="", "0",#REF! *#REF!/100)</f>
        <v>#REF!</v>
      </c>
    </row>
    <row r="1358" spans="16:54" x14ac:dyDescent="0.35">
      <c r="P1358" s="14">
        <f>'B. WasteTracking'!G1384</f>
        <v>0</v>
      </c>
      <c r="Q1358" s="67">
        <f>IF(ISNUMBER('B. WasteTracking'!I1384), IF('B. WasteTracking'!$I$38=Calculations!$O$6,'B. WasteTracking'!I1384,'B. WasteTracking'!I1384*'B. WasteTracking'!$H1384/100),0)</f>
        <v>0</v>
      </c>
      <c r="R1358" s="67">
        <f>IF(ISNUMBER('B. WasteTracking'!J1384), IF('B. WasteTracking'!$J$38=Calculations!$O$6,'B. WasteTracking'!J1384,'B. WasteTracking'!J1384*'B. WasteTracking'!$H1384/100),0)</f>
        <v>0</v>
      </c>
      <c r="S1358" s="67">
        <f>IF(ISNUMBER('B. WasteTracking'!K1384), 'B. WasteTracking'!K1384*'B. WasteTracking'!$H1384/100,0)</f>
        <v>0</v>
      </c>
      <c r="T1358" s="67">
        <f>IF(ISNUMBER('B. WasteTracking'!H1384), 'B. WasteTracking'!H1384,0)</f>
        <v>0</v>
      </c>
      <c r="W1358" s="9"/>
      <c r="X1358" s="9"/>
      <c r="AX1358" s="4">
        <v>1346</v>
      </c>
      <c r="AY1358" s="4" t="e">
        <f>IF(#REF!="", "0",#REF! *#REF!/100)</f>
        <v>#REF!</v>
      </c>
      <c r="AZ1358" s="4" t="e">
        <f>IF(#REF!="", "0",#REF! *#REF!/100)</f>
        <v>#REF!</v>
      </c>
      <c r="BA1358" s="4" t="e">
        <f>IF(#REF!="", "0",#REF! *#REF!/100)</f>
        <v>#REF!</v>
      </c>
      <c r="BB1358" s="4" t="e">
        <f>IF(#REF!="", "0",#REF! *#REF!/100)</f>
        <v>#REF!</v>
      </c>
    </row>
    <row r="1359" spans="16:54" x14ac:dyDescent="0.35">
      <c r="P1359" s="14">
        <f>'B. WasteTracking'!G1385</f>
        <v>0</v>
      </c>
      <c r="Q1359" s="67">
        <f>IF(ISNUMBER('B. WasteTracking'!I1385), IF('B. WasteTracking'!$I$38=Calculations!$O$6,'B. WasteTracking'!I1385,'B. WasteTracking'!I1385*'B. WasteTracking'!$H1385/100),0)</f>
        <v>0</v>
      </c>
      <c r="R1359" s="67">
        <f>IF(ISNUMBER('B. WasteTracking'!J1385), IF('B. WasteTracking'!$J$38=Calculations!$O$6,'B. WasteTracking'!J1385,'B. WasteTracking'!J1385*'B. WasteTracking'!$H1385/100),0)</f>
        <v>0</v>
      </c>
      <c r="S1359" s="67">
        <f>IF(ISNUMBER('B. WasteTracking'!K1385), 'B. WasteTracking'!K1385*'B. WasteTracking'!$H1385/100,0)</f>
        <v>0</v>
      </c>
      <c r="T1359" s="67">
        <f>IF(ISNUMBER('B. WasteTracking'!H1385), 'B. WasteTracking'!H1385,0)</f>
        <v>0</v>
      </c>
      <c r="W1359" s="9"/>
      <c r="X1359" s="9"/>
      <c r="AX1359" s="4">
        <v>1347</v>
      </c>
      <c r="AY1359" s="4" t="e">
        <f>IF(#REF!="", "0",#REF! *#REF!/100)</f>
        <v>#REF!</v>
      </c>
      <c r="AZ1359" s="4" t="e">
        <f>IF(#REF!="", "0",#REF! *#REF!/100)</f>
        <v>#REF!</v>
      </c>
      <c r="BA1359" s="4" t="e">
        <f>IF(#REF!="", "0",#REF! *#REF!/100)</f>
        <v>#REF!</v>
      </c>
      <c r="BB1359" s="4" t="e">
        <f>IF(#REF!="", "0",#REF! *#REF!/100)</f>
        <v>#REF!</v>
      </c>
    </row>
    <row r="1360" spans="16:54" x14ac:dyDescent="0.35">
      <c r="P1360" s="14">
        <f>'B. WasteTracking'!G1386</f>
        <v>0</v>
      </c>
      <c r="Q1360" s="67">
        <f>IF(ISNUMBER('B. WasteTracking'!I1386), IF('B. WasteTracking'!$I$38=Calculations!$O$6,'B. WasteTracking'!I1386,'B. WasteTracking'!I1386*'B. WasteTracking'!$H1386/100),0)</f>
        <v>0</v>
      </c>
      <c r="R1360" s="67">
        <f>IF(ISNUMBER('B. WasteTracking'!J1386), IF('B. WasteTracking'!$J$38=Calculations!$O$6,'B. WasteTracking'!J1386,'B. WasteTracking'!J1386*'B. WasteTracking'!$H1386/100),0)</f>
        <v>0</v>
      </c>
      <c r="S1360" s="67">
        <f>IF(ISNUMBER('B. WasteTracking'!K1386), 'B. WasteTracking'!K1386*'B. WasteTracking'!$H1386/100,0)</f>
        <v>0</v>
      </c>
      <c r="T1360" s="67">
        <f>IF(ISNUMBER('B. WasteTracking'!H1386), 'B. WasteTracking'!H1386,0)</f>
        <v>0</v>
      </c>
      <c r="W1360" s="9"/>
      <c r="X1360" s="9"/>
      <c r="AX1360" s="4">
        <v>1348</v>
      </c>
      <c r="AY1360" s="4" t="e">
        <f>IF(#REF!="", "0",#REF! *#REF!/100)</f>
        <v>#REF!</v>
      </c>
      <c r="AZ1360" s="4" t="e">
        <f>IF(#REF!="", "0",#REF! *#REF!/100)</f>
        <v>#REF!</v>
      </c>
      <c r="BA1360" s="4" t="e">
        <f>IF(#REF!="", "0",#REF! *#REF!/100)</f>
        <v>#REF!</v>
      </c>
      <c r="BB1360" s="4" t="e">
        <f>IF(#REF!="", "0",#REF! *#REF!/100)</f>
        <v>#REF!</v>
      </c>
    </row>
    <row r="1361" spans="16:54" x14ac:dyDescent="0.35">
      <c r="P1361" s="14">
        <f>'B. WasteTracking'!G1387</f>
        <v>0</v>
      </c>
      <c r="Q1361" s="67">
        <f>IF(ISNUMBER('B. WasteTracking'!I1387), IF('B. WasteTracking'!$I$38=Calculations!$O$6,'B. WasteTracking'!I1387,'B. WasteTracking'!I1387*'B. WasteTracking'!$H1387/100),0)</f>
        <v>0</v>
      </c>
      <c r="R1361" s="67">
        <f>IF(ISNUMBER('B. WasteTracking'!J1387), IF('B. WasteTracking'!$J$38=Calculations!$O$6,'B. WasteTracking'!J1387,'B. WasteTracking'!J1387*'B. WasteTracking'!$H1387/100),0)</f>
        <v>0</v>
      </c>
      <c r="S1361" s="67">
        <f>IF(ISNUMBER('B. WasteTracking'!K1387), 'B. WasteTracking'!K1387*'B. WasteTracking'!$H1387/100,0)</f>
        <v>0</v>
      </c>
      <c r="T1361" s="67">
        <f>IF(ISNUMBER('B. WasteTracking'!H1387), 'B. WasteTracking'!H1387,0)</f>
        <v>0</v>
      </c>
      <c r="W1361" s="9"/>
      <c r="X1361" s="9"/>
      <c r="AX1361" s="4">
        <v>1349</v>
      </c>
      <c r="AY1361" s="4" t="e">
        <f>IF(#REF!="", "0",#REF! *#REF!/100)</f>
        <v>#REF!</v>
      </c>
      <c r="AZ1361" s="4" t="e">
        <f>IF(#REF!="", "0",#REF! *#REF!/100)</f>
        <v>#REF!</v>
      </c>
      <c r="BA1361" s="4" t="e">
        <f>IF(#REF!="", "0",#REF! *#REF!/100)</f>
        <v>#REF!</v>
      </c>
      <c r="BB1361" s="4" t="e">
        <f>IF(#REF!="", "0",#REF! *#REF!/100)</f>
        <v>#REF!</v>
      </c>
    </row>
    <row r="1362" spans="16:54" x14ac:dyDescent="0.35">
      <c r="P1362" s="14">
        <f>'B. WasteTracking'!G1388</f>
        <v>0</v>
      </c>
      <c r="Q1362" s="67">
        <f>IF(ISNUMBER('B. WasteTracking'!I1388), IF('B. WasteTracking'!$I$38=Calculations!$O$6,'B. WasteTracking'!I1388,'B. WasteTracking'!I1388*'B. WasteTracking'!$H1388/100),0)</f>
        <v>0</v>
      </c>
      <c r="R1362" s="67">
        <f>IF(ISNUMBER('B. WasteTracking'!J1388), IF('B. WasteTracking'!$J$38=Calculations!$O$6,'B. WasteTracking'!J1388,'B. WasteTracking'!J1388*'B. WasteTracking'!$H1388/100),0)</f>
        <v>0</v>
      </c>
      <c r="S1362" s="67">
        <f>IF(ISNUMBER('B. WasteTracking'!K1388), 'B. WasteTracking'!K1388*'B. WasteTracking'!$H1388/100,0)</f>
        <v>0</v>
      </c>
      <c r="T1362" s="67">
        <f>IF(ISNUMBER('B. WasteTracking'!H1388), 'B. WasteTracking'!H1388,0)</f>
        <v>0</v>
      </c>
      <c r="W1362" s="9"/>
      <c r="X1362" s="9"/>
      <c r="AX1362" s="4">
        <v>1350</v>
      </c>
      <c r="AY1362" s="4" t="e">
        <f>IF(#REF!="", "0",#REF! *#REF!/100)</f>
        <v>#REF!</v>
      </c>
      <c r="AZ1362" s="4" t="e">
        <f>IF(#REF!="", "0",#REF! *#REF!/100)</f>
        <v>#REF!</v>
      </c>
      <c r="BA1362" s="4" t="e">
        <f>IF(#REF!="", "0",#REF! *#REF!/100)</f>
        <v>#REF!</v>
      </c>
      <c r="BB1362" s="4" t="e">
        <f>IF(#REF!="", "0",#REF! *#REF!/100)</f>
        <v>#REF!</v>
      </c>
    </row>
    <row r="1363" spans="16:54" x14ac:dyDescent="0.35">
      <c r="P1363" s="14">
        <f>'B. WasteTracking'!G1389</f>
        <v>0</v>
      </c>
      <c r="Q1363" s="67">
        <f>IF(ISNUMBER('B. WasteTracking'!I1389), IF('B. WasteTracking'!$I$38=Calculations!$O$6,'B. WasteTracking'!I1389,'B. WasteTracking'!I1389*'B. WasteTracking'!$H1389/100),0)</f>
        <v>0</v>
      </c>
      <c r="R1363" s="67">
        <f>IF(ISNUMBER('B. WasteTracking'!J1389), IF('B. WasteTracking'!$J$38=Calculations!$O$6,'B. WasteTracking'!J1389,'B. WasteTracking'!J1389*'B. WasteTracking'!$H1389/100),0)</f>
        <v>0</v>
      </c>
      <c r="S1363" s="67">
        <f>IF(ISNUMBER('B. WasteTracking'!K1389), 'B. WasteTracking'!K1389*'B. WasteTracking'!$H1389/100,0)</f>
        <v>0</v>
      </c>
      <c r="T1363" s="67">
        <f>IF(ISNUMBER('B. WasteTracking'!H1389), 'B. WasteTracking'!H1389,0)</f>
        <v>0</v>
      </c>
      <c r="W1363" s="9"/>
      <c r="X1363" s="9"/>
      <c r="AX1363" s="4">
        <v>1351</v>
      </c>
      <c r="AY1363" s="4" t="e">
        <f>IF(#REF!="", "0",#REF! *#REF!/100)</f>
        <v>#REF!</v>
      </c>
      <c r="AZ1363" s="4" t="e">
        <f>IF(#REF!="", "0",#REF! *#REF!/100)</f>
        <v>#REF!</v>
      </c>
      <c r="BA1363" s="4" t="e">
        <f>IF(#REF!="", "0",#REF! *#REF!/100)</f>
        <v>#REF!</v>
      </c>
      <c r="BB1363" s="4" t="e">
        <f>IF(#REF!="", "0",#REF! *#REF!/100)</f>
        <v>#REF!</v>
      </c>
    </row>
    <row r="1364" spans="16:54" x14ac:dyDescent="0.35">
      <c r="P1364" s="14">
        <f>'B. WasteTracking'!G1390</f>
        <v>0</v>
      </c>
      <c r="Q1364" s="67">
        <f>IF(ISNUMBER('B. WasteTracking'!I1390), IF('B. WasteTracking'!$I$38=Calculations!$O$6,'B. WasteTracking'!I1390,'B. WasteTracking'!I1390*'B. WasteTracking'!$H1390/100),0)</f>
        <v>0</v>
      </c>
      <c r="R1364" s="67">
        <f>IF(ISNUMBER('B. WasteTracking'!J1390), IF('B. WasteTracking'!$J$38=Calculations!$O$6,'B. WasteTracking'!J1390,'B. WasteTracking'!J1390*'B. WasteTracking'!$H1390/100),0)</f>
        <v>0</v>
      </c>
      <c r="S1364" s="67">
        <f>IF(ISNUMBER('B. WasteTracking'!K1390), 'B. WasteTracking'!K1390*'B. WasteTracking'!$H1390/100,0)</f>
        <v>0</v>
      </c>
      <c r="T1364" s="67">
        <f>IF(ISNUMBER('B. WasteTracking'!H1390), 'B. WasteTracking'!H1390,0)</f>
        <v>0</v>
      </c>
      <c r="W1364" s="9"/>
      <c r="X1364" s="9"/>
      <c r="AX1364" s="4">
        <v>1352</v>
      </c>
      <c r="AY1364" s="4" t="e">
        <f>IF(#REF!="", "0",#REF! *#REF!/100)</f>
        <v>#REF!</v>
      </c>
      <c r="AZ1364" s="4" t="e">
        <f>IF(#REF!="", "0",#REF! *#REF!/100)</f>
        <v>#REF!</v>
      </c>
      <c r="BA1364" s="4" t="e">
        <f>IF(#REF!="", "0",#REF! *#REF!/100)</f>
        <v>#REF!</v>
      </c>
      <c r="BB1364" s="4" t="e">
        <f>IF(#REF!="", "0",#REF! *#REF!/100)</f>
        <v>#REF!</v>
      </c>
    </row>
    <row r="1365" spans="16:54" x14ac:dyDescent="0.35">
      <c r="P1365" s="14">
        <f>'B. WasteTracking'!G1391</f>
        <v>0</v>
      </c>
      <c r="Q1365" s="67">
        <f>IF(ISNUMBER('B. WasteTracking'!I1391), IF('B. WasteTracking'!$I$38=Calculations!$O$6,'B. WasteTracking'!I1391,'B. WasteTracking'!I1391*'B. WasteTracking'!$H1391/100),0)</f>
        <v>0</v>
      </c>
      <c r="R1365" s="67">
        <f>IF(ISNUMBER('B. WasteTracking'!J1391), IF('B. WasteTracking'!$J$38=Calculations!$O$6,'B. WasteTracking'!J1391,'B. WasteTracking'!J1391*'B. WasteTracking'!$H1391/100),0)</f>
        <v>0</v>
      </c>
      <c r="S1365" s="67">
        <f>IF(ISNUMBER('B. WasteTracking'!K1391), 'B. WasteTracking'!K1391*'B. WasteTracking'!$H1391/100,0)</f>
        <v>0</v>
      </c>
      <c r="T1365" s="67">
        <f>IF(ISNUMBER('B. WasteTracking'!H1391), 'B. WasteTracking'!H1391,0)</f>
        <v>0</v>
      </c>
      <c r="W1365" s="9"/>
      <c r="X1365" s="9"/>
      <c r="AX1365" s="4">
        <v>1353</v>
      </c>
      <c r="AY1365" s="4" t="e">
        <f>IF(#REF!="", "0",#REF! *#REF!/100)</f>
        <v>#REF!</v>
      </c>
      <c r="AZ1365" s="4" t="e">
        <f>IF(#REF!="", "0",#REF! *#REF!/100)</f>
        <v>#REF!</v>
      </c>
      <c r="BA1365" s="4" t="e">
        <f>IF(#REF!="", "0",#REF! *#REF!/100)</f>
        <v>#REF!</v>
      </c>
      <c r="BB1365" s="4" t="e">
        <f>IF(#REF!="", "0",#REF! *#REF!/100)</f>
        <v>#REF!</v>
      </c>
    </row>
    <row r="1366" spans="16:54" x14ac:dyDescent="0.35">
      <c r="P1366" s="14">
        <f>'B. WasteTracking'!G1392</f>
        <v>0</v>
      </c>
      <c r="Q1366" s="67">
        <f>IF(ISNUMBER('B. WasteTracking'!I1392), IF('B. WasteTracking'!$I$38=Calculations!$O$6,'B. WasteTracking'!I1392,'B. WasteTracking'!I1392*'B. WasteTracking'!$H1392/100),0)</f>
        <v>0</v>
      </c>
      <c r="R1366" s="67">
        <f>IF(ISNUMBER('B. WasteTracking'!J1392), IF('B. WasteTracking'!$J$38=Calculations!$O$6,'B. WasteTracking'!J1392,'B. WasteTracking'!J1392*'B. WasteTracking'!$H1392/100),0)</f>
        <v>0</v>
      </c>
      <c r="S1366" s="67">
        <f>IF(ISNUMBER('B. WasteTracking'!K1392), 'B. WasteTracking'!K1392*'B. WasteTracking'!$H1392/100,0)</f>
        <v>0</v>
      </c>
      <c r="T1366" s="67">
        <f>IF(ISNUMBER('B. WasteTracking'!H1392), 'B. WasteTracking'!H1392,0)</f>
        <v>0</v>
      </c>
      <c r="W1366" s="9"/>
      <c r="X1366" s="9"/>
      <c r="AX1366" s="4">
        <v>1354</v>
      </c>
      <c r="AY1366" s="4" t="e">
        <f>IF(#REF!="", "0",#REF! *#REF!/100)</f>
        <v>#REF!</v>
      </c>
      <c r="AZ1366" s="4" t="e">
        <f>IF(#REF!="", "0",#REF! *#REF!/100)</f>
        <v>#REF!</v>
      </c>
      <c r="BA1366" s="4" t="e">
        <f>IF(#REF!="", "0",#REF! *#REF!/100)</f>
        <v>#REF!</v>
      </c>
      <c r="BB1366" s="4" t="e">
        <f>IF(#REF!="", "0",#REF! *#REF!/100)</f>
        <v>#REF!</v>
      </c>
    </row>
    <row r="1367" spans="16:54" x14ac:dyDescent="0.35">
      <c r="P1367" s="14">
        <f>'B. WasteTracking'!G1393</f>
        <v>0</v>
      </c>
      <c r="Q1367" s="67">
        <f>IF(ISNUMBER('B. WasteTracking'!I1393), IF('B. WasteTracking'!$I$38=Calculations!$O$6,'B. WasteTracking'!I1393,'B. WasteTracking'!I1393*'B. WasteTracking'!$H1393/100),0)</f>
        <v>0</v>
      </c>
      <c r="R1367" s="67">
        <f>IF(ISNUMBER('B. WasteTracking'!J1393), IF('B. WasteTracking'!$J$38=Calculations!$O$6,'B. WasteTracking'!J1393,'B. WasteTracking'!J1393*'B. WasteTracking'!$H1393/100),0)</f>
        <v>0</v>
      </c>
      <c r="S1367" s="67">
        <f>IF(ISNUMBER('B. WasteTracking'!K1393), 'B. WasteTracking'!K1393*'B. WasteTracking'!$H1393/100,0)</f>
        <v>0</v>
      </c>
      <c r="T1367" s="67">
        <f>IF(ISNUMBER('B. WasteTracking'!H1393), 'B. WasteTracking'!H1393,0)</f>
        <v>0</v>
      </c>
      <c r="W1367" s="9"/>
      <c r="X1367" s="9"/>
      <c r="AX1367" s="4">
        <v>1355</v>
      </c>
      <c r="AY1367" s="4" t="e">
        <f>IF(#REF!="", "0",#REF! *#REF!/100)</f>
        <v>#REF!</v>
      </c>
      <c r="AZ1367" s="4" t="e">
        <f>IF(#REF!="", "0",#REF! *#REF!/100)</f>
        <v>#REF!</v>
      </c>
      <c r="BA1367" s="4" t="e">
        <f>IF(#REF!="", "0",#REF! *#REF!/100)</f>
        <v>#REF!</v>
      </c>
      <c r="BB1367" s="4" t="e">
        <f>IF(#REF!="", "0",#REF! *#REF!/100)</f>
        <v>#REF!</v>
      </c>
    </row>
    <row r="1368" spans="16:54" x14ac:dyDescent="0.35">
      <c r="P1368" s="14">
        <f>'B. WasteTracking'!G1394</f>
        <v>0</v>
      </c>
      <c r="Q1368" s="67">
        <f>IF(ISNUMBER('B. WasteTracking'!I1394), IF('B. WasteTracking'!$I$38=Calculations!$O$6,'B. WasteTracking'!I1394,'B. WasteTracking'!I1394*'B. WasteTracking'!$H1394/100),0)</f>
        <v>0</v>
      </c>
      <c r="R1368" s="67">
        <f>IF(ISNUMBER('B. WasteTracking'!J1394), IF('B. WasteTracking'!$J$38=Calculations!$O$6,'B. WasteTracking'!J1394,'B. WasteTracking'!J1394*'B. WasteTracking'!$H1394/100),0)</f>
        <v>0</v>
      </c>
      <c r="S1368" s="67">
        <f>IF(ISNUMBER('B. WasteTracking'!K1394), 'B. WasteTracking'!K1394*'B. WasteTracking'!$H1394/100,0)</f>
        <v>0</v>
      </c>
      <c r="T1368" s="67">
        <f>IF(ISNUMBER('B. WasteTracking'!H1394), 'B. WasteTracking'!H1394,0)</f>
        <v>0</v>
      </c>
      <c r="W1368" s="9"/>
      <c r="X1368" s="9"/>
      <c r="AX1368" s="4">
        <v>1356</v>
      </c>
      <c r="AY1368" s="4" t="e">
        <f>IF(#REF!="", "0",#REF! *#REF!/100)</f>
        <v>#REF!</v>
      </c>
      <c r="AZ1368" s="4" t="e">
        <f>IF(#REF!="", "0",#REF! *#REF!/100)</f>
        <v>#REF!</v>
      </c>
      <c r="BA1368" s="4" t="e">
        <f>IF(#REF!="", "0",#REF! *#REF!/100)</f>
        <v>#REF!</v>
      </c>
      <c r="BB1368" s="4" t="e">
        <f>IF(#REF!="", "0",#REF! *#REF!/100)</f>
        <v>#REF!</v>
      </c>
    </row>
    <row r="1369" spans="16:54" x14ac:dyDescent="0.35">
      <c r="P1369" s="14">
        <f>'B. WasteTracking'!G1395</f>
        <v>0</v>
      </c>
      <c r="Q1369" s="67">
        <f>IF(ISNUMBER('B. WasteTracking'!I1395), IF('B. WasteTracking'!$I$38=Calculations!$O$6,'B. WasteTracking'!I1395,'B. WasteTracking'!I1395*'B. WasteTracking'!$H1395/100),0)</f>
        <v>0</v>
      </c>
      <c r="R1369" s="67">
        <f>IF(ISNUMBER('B. WasteTracking'!J1395), IF('B. WasteTracking'!$J$38=Calculations!$O$6,'B. WasteTracking'!J1395,'B. WasteTracking'!J1395*'B. WasteTracking'!$H1395/100),0)</f>
        <v>0</v>
      </c>
      <c r="S1369" s="67">
        <f>IF(ISNUMBER('B. WasteTracking'!K1395), 'B. WasteTracking'!K1395*'B. WasteTracking'!$H1395/100,0)</f>
        <v>0</v>
      </c>
      <c r="T1369" s="67">
        <f>IF(ISNUMBER('B. WasteTracking'!H1395), 'B. WasteTracking'!H1395,0)</f>
        <v>0</v>
      </c>
      <c r="W1369" s="9"/>
      <c r="X1369" s="9"/>
      <c r="AX1369" s="4">
        <v>1357</v>
      </c>
      <c r="AY1369" s="4" t="e">
        <f>IF(#REF!="", "0",#REF! *#REF!/100)</f>
        <v>#REF!</v>
      </c>
      <c r="AZ1369" s="4" t="e">
        <f>IF(#REF!="", "0",#REF! *#REF!/100)</f>
        <v>#REF!</v>
      </c>
      <c r="BA1369" s="4" t="e">
        <f>IF(#REF!="", "0",#REF! *#REF!/100)</f>
        <v>#REF!</v>
      </c>
      <c r="BB1369" s="4" t="e">
        <f>IF(#REF!="", "0",#REF! *#REF!/100)</f>
        <v>#REF!</v>
      </c>
    </row>
    <row r="1370" spans="16:54" x14ac:dyDescent="0.35">
      <c r="P1370" s="14">
        <f>'B. WasteTracking'!G1396</f>
        <v>0</v>
      </c>
      <c r="Q1370" s="67">
        <f>IF(ISNUMBER('B. WasteTracking'!I1396), IF('B. WasteTracking'!$I$38=Calculations!$O$6,'B. WasteTracking'!I1396,'B. WasteTracking'!I1396*'B. WasteTracking'!$H1396/100),0)</f>
        <v>0</v>
      </c>
      <c r="R1370" s="67">
        <f>IF(ISNUMBER('B. WasteTracking'!J1396), IF('B. WasteTracking'!$J$38=Calculations!$O$6,'B. WasteTracking'!J1396,'B. WasteTracking'!J1396*'B. WasteTracking'!$H1396/100),0)</f>
        <v>0</v>
      </c>
      <c r="S1370" s="67">
        <f>IF(ISNUMBER('B. WasteTracking'!K1396), 'B. WasteTracking'!K1396*'B. WasteTracking'!$H1396/100,0)</f>
        <v>0</v>
      </c>
      <c r="T1370" s="67">
        <f>IF(ISNUMBER('B. WasteTracking'!H1396), 'B. WasteTracking'!H1396,0)</f>
        <v>0</v>
      </c>
      <c r="W1370" s="9"/>
      <c r="X1370" s="9"/>
      <c r="AX1370" s="4">
        <v>1358</v>
      </c>
      <c r="AY1370" s="4" t="e">
        <f>IF(#REF!="", "0",#REF! *#REF!/100)</f>
        <v>#REF!</v>
      </c>
      <c r="AZ1370" s="4" t="e">
        <f>IF(#REF!="", "0",#REF! *#REF!/100)</f>
        <v>#REF!</v>
      </c>
      <c r="BA1370" s="4" t="e">
        <f>IF(#REF!="", "0",#REF! *#REF!/100)</f>
        <v>#REF!</v>
      </c>
      <c r="BB1370" s="4" t="e">
        <f>IF(#REF!="", "0",#REF! *#REF!/100)</f>
        <v>#REF!</v>
      </c>
    </row>
    <row r="1371" spans="16:54" x14ac:dyDescent="0.35">
      <c r="P1371" s="14">
        <f>'B. WasteTracking'!G1397</f>
        <v>0</v>
      </c>
      <c r="Q1371" s="67">
        <f>IF(ISNUMBER('B. WasteTracking'!I1397), IF('B. WasteTracking'!$I$38=Calculations!$O$6,'B. WasteTracking'!I1397,'B. WasteTracking'!I1397*'B. WasteTracking'!$H1397/100),0)</f>
        <v>0</v>
      </c>
      <c r="R1371" s="67">
        <f>IF(ISNUMBER('B. WasteTracking'!J1397), IF('B. WasteTracking'!$J$38=Calculations!$O$6,'B. WasteTracking'!J1397,'B. WasteTracking'!J1397*'B. WasteTracking'!$H1397/100),0)</f>
        <v>0</v>
      </c>
      <c r="S1371" s="67">
        <f>IF(ISNUMBER('B. WasteTracking'!K1397), 'B. WasteTracking'!K1397*'B. WasteTracking'!$H1397/100,0)</f>
        <v>0</v>
      </c>
      <c r="T1371" s="67">
        <f>IF(ISNUMBER('B. WasteTracking'!H1397), 'B. WasteTracking'!H1397,0)</f>
        <v>0</v>
      </c>
      <c r="W1371" s="9"/>
      <c r="X1371" s="9"/>
      <c r="AX1371" s="4">
        <v>1359</v>
      </c>
      <c r="AY1371" s="4" t="e">
        <f>IF(#REF!="", "0",#REF! *#REF!/100)</f>
        <v>#REF!</v>
      </c>
      <c r="AZ1371" s="4" t="e">
        <f>IF(#REF!="", "0",#REF! *#REF!/100)</f>
        <v>#REF!</v>
      </c>
      <c r="BA1371" s="4" t="e">
        <f>IF(#REF!="", "0",#REF! *#REF!/100)</f>
        <v>#REF!</v>
      </c>
      <c r="BB1371" s="4" t="e">
        <f>IF(#REF!="", "0",#REF! *#REF!/100)</f>
        <v>#REF!</v>
      </c>
    </row>
    <row r="1372" spans="16:54" x14ac:dyDescent="0.35">
      <c r="P1372" s="14">
        <f>'B. WasteTracking'!G1398</f>
        <v>0</v>
      </c>
      <c r="Q1372" s="67">
        <f>IF(ISNUMBER('B. WasteTracking'!I1398), IF('B. WasteTracking'!$I$38=Calculations!$O$6,'B. WasteTracking'!I1398,'B. WasteTracking'!I1398*'B. WasteTracking'!$H1398/100),0)</f>
        <v>0</v>
      </c>
      <c r="R1372" s="67">
        <f>IF(ISNUMBER('B. WasteTracking'!J1398), IF('B. WasteTracking'!$J$38=Calculations!$O$6,'B. WasteTracking'!J1398,'B. WasteTracking'!J1398*'B. WasteTracking'!$H1398/100),0)</f>
        <v>0</v>
      </c>
      <c r="S1372" s="67">
        <f>IF(ISNUMBER('B. WasteTracking'!K1398), 'B. WasteTracking'!K1398*'B. WasteTracking'!$H1398/100,0)</f>
        <v>0</v>
      </c>
      <c r="T1372" s="67">
        <f>IF(ISNUMBER('B. WasteTracking'!H1398), 'B. WasteTracking'!H1398,0)</f>
        <v>0</v>
      </c>
      <c r="W1372" s="9"/>
      <c r="X1372" s="9"/>
      <c r="AX1372" s="4">
        <v>1360</v>
      </c>
      <c r="AY1372" s="4" t="e">
        <f>IF(#REF!="", "0",#REF! *#REF!/100)</f>
        <v>#REF!</v>
      </c>
      <c r="AZ1372" s="4" t="e">
        <f>IF(#REF!="", "0",#REF! *#REF!/100)</f>
        <v>#REF!</v>
      </c>
      <c r="BA1372" s="4" t="e">
        <f>IF(#REF!="", "0",#REF! *#REF!/100)</f>
        <v>#REF!</v>
      </c>
      <c r="BB1372" s="4" t="e">
        <f>IF(#REF!="", "0",#REF! *#REF!/100)</f>
        <v>#REF!</v>
      </c>
    </row>
    <row r="1373" spans="16:54" x14ac:dyDescent="0.35">
      <c r="P1373" s="14">
        <f>'B. WasteTracking'!G1399</f>
        <v>0</v>
      </c>
      <c r="Q1373" s="67">
        <f>IF(ISNUMBER('B. WasteTracking'!I1399), IF('B. WasteTracking'!$I$38=Calculations!$O$6,'B. WasteTracking'!I1399,'B. WasteTracking'!I1399*'B. WasteTracking'!$H1399/100),0)</f>
        <v>0</v>
      </c>
      <c r="R1373" s="67">
        <f>IF(ISNUMBER('B. WasteTracking'!J1399), IF('B. WasteTracking'!$J$38=Calculations!$O$6,'B. WasteTracking'!J1399,'B. WasteTracking'!J1399*'B. WasteTracking'!$H1399/100),0)</f>
        <v>0</v>
      </c>
      <c r="S1373" s="67">
        <f>IF(ISNUMBER('B. WasteTracking'!K1399), 'B. WasteTracking'!K1399*'B. WasteTracking'!$H1399/100,0)</f>
        <v>0</v>
      </c>
      <c r="T1373" s="67">
        <f>IF(ISNUMBER('B. WasteTracking'!H1399), 'B. WasteTracking'!H1399,0)</f>
        <v>0</v>
      </c>
      <c r="W1373" s="9"/>
      <c r="X1373" s="9"/>
      <c r="AX1373" s="4">
        <v>1361</v>
      </c>
      <c r="AY1373" s="4" t="e">
        <f>IF(#REF!="", "0",#REF! *#REF!/100)</f>
        <v>#REF!</v>
      </c>
      <c r="AZ1373" s="4" t="e">
        <f>IF(#REF!="", "0",#REF! *#REF!/100)</f>
        <v>#REF!</v>
      </c>
      <c r="BA1373" s="4" t="e">
        <f>IF(#REF!="", "0",#REF! *#REF!/100)</f>
        <v>#REF!</v>
      </c>
      <c r="BB1373" s="4" t="e">
        <f>IF(#REF!="", "0",#REF! *#REF!/100)</f>
        <v>#REF!</v>
      </c>
    </row>
    <row r="1374" spans="16:54" x14ac:dyDescent="0.35">
      <c r="P1374" s="14">
        <f>'B. WasteTracking'!G1400</f>
        <v>0</v>
      </c>
      <c r="Q1374" s="67">
        <f>IF(ISNUMBER('B. WasteTracking'!I1400), IF('B. WasteTracking'!$I$38=Calculations!$O$6,'B. WasteTracking'!I1400,'B. WasteTracking'!I1400*'B. WasteTracking'!$H1400/100),0)</f>
        <v>0</v>
      </c>
      <c r="R1374" s="67">
        <f>IF(ISNUMBER('B. WasteTracking'!J1400), IF('B. WasteTracking'!$J$38=Calculations!$O$6,'B. WasteTracking'!J1400,'B. WasteTracking'!J1400*'B. WasteTracking'!$H1400/100),0)</f>
        <v>0</v>
      </c>
      <c r="S1374" s="67">
        <f>IF(ISNUMBER('B. WasteTracking'!K1400), 'B. WasteTracking'!K1400*'B. WasteTracking'!$H1400/100,0)</f>
        <v>0</v>
      </c>
      <c r="T1374" s="67">
        <f>IF(ISNUMBER('B. WasteTracking'!H1400), 'B. WasteTracking'!H1400,0)</f>
        <v>0</v>
      </c>
      <c r="W1374" s="9"/>
      <c r="X1374" s="9"/>
      <c r="AX1374" s="4">
        <v>1362</v>
      </c>
      <c r="AY1374" s="4" t="e">
        <f>IF(#REF!="", "0",#REF! *#REF!/100)</f>
        <v>#REF!</v>
      </c>
      <c r="AZ1374" s="4" t="e">
        <f>IF(#REF!="", "0",#REF! *#REF!/100)</f>
        <v>#REF!</v>
      </c>
      <c r="BA1374" s="4" t="e">
        <f>IF(#REF!="", "0",#REF! *#REF!/100)</f>
        <v>#REF!</v>
      </c>
      <c r="BB1374" s="4" t="e">
        <f>IF(#REF!="", "0",#REF! *#REF!/100)</f>
        <v>#REF!</v>
      </c>
    </row>
    <row r="1375" spans="16:54" x14ac:dyDescent="0.35">
      <c r="P1375" s="14">
        <f>'B. WasteTracking'!G1401</f>
        <v>0</v>
      </c>
      <c r="Q1375" s="67">
        <f>IF(ISNUMBER('B. WasteTracking'!I1401), IF('B. WasteTracking'!$I$38=Calculations!$O$6,'B. WasteTracking'!I1401,'B. WasteTracking'!I1401*'B. WasteTracking'!$H1401/100),0)</f>
        <v>0</v>
      </c>
      <c r="R1375" s="67">
        <f>IF(ISNUMBER('B. WasteTracking'!J1401), IF('B. WasteTracking'!$J$38=Calculations!$O$6,'B. WasteTracking'!J1401,'B. WasteTracking'!J1401*'B. WasteTracking'!$H1401/100),0)</f>
        <v>0</v>
      </c>
      <c r="S1375" s="67">
        <f>IF(ISNUMBER('B. WasteTracking'!K1401), 'B. WasteTracking'!K1401*'B. WasteTracking'!$H1401/100,0)</f>
        <v>0</v>
      </c>
      <c r="T1375" s="67">
        <f>IF(ISNUMBER('B. WasteTracking'!H1401), 'B. WasteTracking'!H1401,0)</f>
        <v>0</v>
      </c>
      <c r="W1375" s="9"/>
      <c r="X1375" s="9"/>
      <c r="AX1375" s="4">
        <v>1363</v>
      </c>
      <c r="AY1375" s="4" t="e">
        <f>IF(#REF!="", "0",#REF! *#REF!/100)</f>
        <v>#REF!</v>
      </c>
      <c r="AZ1375" s="4" t="e">
        <f>IF(#REF!="", "0",#REF! *#REF!/100)</f>
        <v>#REF!</v>
      </c>
      <c r="BA1375" s="4" t="e">
        <f>IF(#REF!="", "0",#REF! *#REF!/100)</f>
        <v>#REF!</v>
      </c>
      <c r="BB1375" s="4" t="e">
        <f>IF(#REF!="", "0",#REF! *#REF!/100)</f>
        <v>#REF!</v>
      </c>
    </row>
    <row r="1376" spans="16:54" x14ac:dyDescent="0.35">
      <c r="P1376" s="14">
        <f>'B. WasteTracking'!G1402</f>
        <v>0</v>
      </c>
      <c r="Q1376" s="67">
        <f>IF(ISNUMBER('B. WasteTracking'!I1402), IF('B. WasteTracking'!$I$38=Calculations!$O$6,'B. WasteTracking'!I1402,'B. WasteTracking'!I1402*'B. WasteTracking'!$H1402/100),0)</f>
        <v>0</v>
      </c>
      <c r="R1376" s="67">
        <f>IF(ISNUMBER('B. WasteTracking'!J1402), IF('B. WasteTracking'!$J$38=Calculations!$O$6,'B. WasteTracking'!J1402,'B. WasteTracking'!J1402*'B. WasteTracking'!$H1402/100),0)</f>
        <v>0</v>
      </c>
      <c r="S1376" s="67">
        <f>IF(ISNUMBER('B. WasteTracking'!K1402), 'B. WasteTracking'!K1402*'B. WasteTracking'!$H1402/100,0)</f>
        <v>0</v>
      </c>
      <c r="T1376" s="67">
        <f>IF(ISNUMBER('B. WasteTracking'!H1402), 'B. WasteTracking'!H1402,0)</f>
        <v>0</v>
      </c>
      <c r="W1376" s="9"/>
      <c r="X1376" s="9"/>
      <c r="AX1376" s="4">
        <v>1364</v>
      </c>
      <c r="AY1376" s="4" t="e">
        <f>IF(#REF!="", "0",#REF! *#REF!/100)</f>
        <v>#REF!</v>
      </c>
      <c r="AZ1376" s="4" t="e">
        <f>IF(#REF!="", "0",#REF! *#REF!/100)</f>
        <v>#REF!</v>
      </c>
      <c r="BA1376" s="4" t="e">
        <f>IF(#REF!="", "0",#REF! *#REF!/100)</f>
        <v>#REF!</v>
      </c>
      <c r="BB1376" s="4" t="e">
        <f>IF(#REF!="", "0",#REF! *#REF!/100)</f>
        <v>#REF!</v>
      </c>
    </row>
    <row r="1377" spans="16:54" x14ac:dyDescent="0.35">
      <c r="P1377" s="14">
        <f>'B. WasteTracking'!G1403</f>
        <v>0</v>
      </c>
      <c r="Q1377" s="67">
        <f>IF(ISNUMBER('B. WasteTracking'!I1403), IF('B. WasteTracking'!$I$38=Calculations!$O$6,'B. WasteTracking'!I1403,'B. WasteTracking'!I1403*'B. WasteTracking'!$H1403/100),0)</f>
        <v>0</v>
      </c>
      <c r="R1377" s="67">
        <f>IF(ISNUMBER('B. WasteTracking'!J1403), IF('B. WasteTracking'!$J$38=Calculations!$O$6,'B. WasteTracking'!J1403,'B. WasteTracking'!J1403*'B. WasteTracking'!$H1403/100),0)</f>
        <v>0</v>
      </c>
      <c r="S1377" s="67">
        <f>IF(ISNUMBER('B. WasteTracking'!K1403), 'B. WasteTracking'!K1403*'B. WasteTracking'!$H1403/100,0)</f>
        <v>0</v>
      </c>
      <c r="T1377" s="67">
        <f>IF(ISNUMBER('B. WasteTracking'!H1403), 'B. WasteTracking'!H1403,0)</f>
        <v>0</v>
      </c>
      <c r="W1377" s="9"/>
      <c r="X1377" s="9"/>
      <c r="AX1377" s="4">
        <v>1365</v>
      </c>
      <c r="AY1377" s="4" t="e">
        <f>IF(#REF!="", "0",#REF! *#REF!/100)</f>
        <v>#REF!</v>
      </c>
      <c r="AZ1377" s="4" t="e">
        <f>IF(#REF!="", "0",#REF! *#REF!/100)</f>
        <v>#REF!</v>
      </c>
      <c r="BA1377" s="4" t="e">
        <f>IF(#REF!="", "0",#REF! *#REF!/100)</f>
        <v>#REF!</v>
      </c>
      <c r="BB1377" s="4" t="e">
        <f>IF(#REF!="", "0",#REF! *#REF!/100)</f>
        <v>#REF!</v>
      </c>
    </row>
    <row r="1378" spans="16:54" x14ac:dyDescent="0.35">
      <c r="P1378" s="14">
        <f>'B. WasteTracking'!G1404</f>
        <v>0</v>
      </c>
      <c r="Q1378" s="67">
        <f>IF(ISNUMBER('B. WasteTracking'!I1404), IF('B. WasteTracking'!$I$38=Calculations!$O$6,'B. WasteTracking'!I1404,'B. WasteTracking'!I1404*'B. WasteTracking'!$H1404/100),0)</f>
        <v>0</v>
      </c>
      <c r="R1378" s="67">
        <f>IF(ISNUMBER('B. WasteTracking'!J1404), IF('B. WasteTracking'!$J$38=Calculations!$O$6,'B. WasteTracking'!J1404,'B. WasteTracking'!J1404*'B. WasteTracking'!$H1404/100),0)</f>
        <v>0</v>
      </c>
      <c r="S1378" s="67">
        <f>IF(ISNUMBER('B. WasteTracking'!K1404), 'B. WasteTracking'!K1404*'B. WasteTracking'!$H1404/100,0)</f>
        <v>0</v>
      </c>
      <c r="T1378" s="67">
        <f>IF(ISNUMBER('B. WasteTracking'!H1404), 'B. WasteTracking'!H1404,0)</f>
        <v>0</v>
      </c>
      <c r="W1378" s="9"/>
      <c r="X1378" s="9"/>
      <c r="AX1378" s="4">
        <v>1366</v>
      </c>
      <c r="AY1378" s="4" t="e">
        <f>IF(#REF!="", "0",#REF! *#REF!/100)</f>
        <v>#REF!</v>
      </c>
      <c r="AZ1378" s="4" t="e">
        <f>IF(#REF!="", "0",#REF! *#REF!/100)</f>
        <v>#REF!</v>
      </c>
      <c r="BA1378" s="4" t="e">
        <f>IF(#REF!="", "0",#REF! *#REF!/100)</f>
        <v>#REF!</v>
      </c>
      <c r="BB1378" s="4" t="e">
        <f>IF(#REF!="", "0",#REF! *#REF!/100)</f>
        <v>#REF!</v>
      </c>
    </row>
    <row r="1379" spans="16:54" x14ac:dyDescent="0.35">
      <c r="P1379" s="14">
        <f>'B. WasteTracking'!G1405</f>
        <v>0</v>
      </c>
      <c r="Q1379" s="67">
        <f>IF(ISNUMBER('B. WasteTracking'!I1405), IF('B. WasteTracking'!$I$38=Calculations!$O$6,'B. WasteTracking'!I1405,'B. WasteTracking'!I1405*'B. WasteTracking'!$H1405/100),0)</f>
        <v>0</v>
      </c>
      <c r="R1379" s="67">
        <f>IF(ISNUMBER('B. WasteTracking'!J1405), IF('B. WasteTracking'!$J$38=Calculations!$O$6,'B. WasteTracking'!J1405,'B. WasteTracking'!J1405*'B. WasteTracking'!$H1405/100),0)</f>
        <v>0</v>
      </c>
      <c r="S1379" s="67">
        <f>IF(ISNUMBER('B. WasteTracking'!K1405), 'B. WasteTracking'!K1405*'B. WasteTracking'!$H1405/100,0)</f>
        <v>0</v>
      </c>
      <c r="T1379" s="67">
        <f>IF(ISNUMBER('B. WasteTracking'!H1405), 'B. WasteTracking'!H1405,0)</f>
        <v>0</v>
      </c>
      <c r="W1379" s="9"/>
      <c r="X1379" s="9"/>
      <c r="AX1379" s="4">
        <v>1367</v>
      </c>
      <c r="AY1379" s="4" t="e">
        <f>IF(#REF!="", "0",#REF! *#REF!/100)</f>
        <v>#REF!</v>
      </c>
      <c r="AZ1379" s="4" t="e">
        <f>IF(#REF!="", "0",#REF! *#REF!/100)</f>
        <v>#REF!</v>
      </c>
      <c r="BA1379" s="4" t="e">
        <f>IF(#REF!="", "0",#REF! *#REF!/100)</f>
        <v>#REF!</v>
      </c>
      <c r="BB1379" s="4" t="e">
        <f>IF(#REF!="", "0",#REF! *#REF!/100)</f>
        <v>#REF!</v>
      </c>
    </row>
    <row r="1380" spans="16:54" x14ac:dyDescent="0.35">
      <c r="P1380" s="14">
        <f>'B. WasteTracking'!G1406</f>
        <v>0</v>
      </c>
      <c r="Q1380" s="67">
        <f>IF(ISNUMBER('B. WasteTracking'!I1406), IF('B. WasteTracking'!$I$38=Calculations!$O$6,'B. WasteTracking'!I1406,'B. WasteTracking'!I1406*'B. WasteTracking'!$H1406/100),0)</f>
        <v>0</v>
      </c>
      <c r="R1380" s="67">
        <f>IF(ISNUMBER('B. WasteTracking'!J1406), IF('B. WasteTracking'!$J$38=Calculations!$O$6,'B. WasteTracking'!J1406,'B. WasteTracking'!J1406*'B. WasteTracking'!$H1406/100),0)</f>
        <v>0</v>
      </c>
      <c r="S1380" s="67">
        <f>IF(ISNUMBER('B. WasteTracking'!K1406), 'B. WasteTracking'!K1406*'B. WasteTracking'!$H1406/100,0)</f>
        <v>0</v>
      </c>
      <c r="T1380" s="67">
        <f>IF(ISNUMBER('B. WasteTracking'!H1406), 'B. WasteTracking'!H1406,0)</f>
        <v>0</v>
      </c>
      <c r="W1380" s="9"/>
      <c r="X1380" s="9"/>
      <c r="AX1380" s="4">
        <v>1368</v>
      </c>
      <c r="AY1380" s="4" t="e">
        <f>IF(#REF!="", "0",#REF! *#REF!/100)</f>
        <v>#REF!</v>
      </c>
      <c r="AZ1380" s="4" t="e">
        <f>IF(#REF!="", "0",#REF! *#REF!/100)</f>
        <v>#REF!</v>
      </c>
      <c r="BA1380" s="4" t="e">
        <f>IF(#REF!="", "0",#REF! *#REF!/100)</f>
        <v>#REF!</v>
      </c>
      <c r="BB1380" s="4" t="e">
        <f>IF(#REF!="", "0",#REF! *#REF!/100)</f>
        <v>#REF!</v>
      </c>
    </row>
    <row r="1381" spans="16:54" x14ac:dyDescent="0.35">
      <c r="P1381" s="14">
        <f>'B. WasteTracking'!G1407</f>
        <v>0</v>
      </c>
      <c r="Q1381" s="67">
        <f>IF(ISNUMBER('B. WasteTracking'!I1407), IF('B. WasteTracking'!$I$38=Calculations!$O$6,'B. WasteTracking'!I1407,'B. WasteTracking'!I1407*'B. WasteTracking'!$H1407/100),0)</f>
        <v>0</v>
      </c>
      <c r="R1381" s="67">
        <f>IF(ISNUMBER('B. WasteTracking'!J1407), IF('B. WasteTracking'!$J$38=Calculations!$O$6,'B. WasteTracking'!J1407,'B. WasteTracking'!J1407*'B. WasteTracking'!$H1407/100),0)</f>
        <v>0</v>
      </c>
      <c r="S1381" s="67">
        <f>IF(ISNUMBER('B. WasteTracking'!K1407), 'B. WasteTracking'!K1407*'B. WasteTracking'!$H1407/100,0)</f>
        <v>0</v>
      </c>
      <c r="T1381" s="67">
        <f>IF(ISNUMBER('B. WasteTracking'!H1407), 'B. WasteTracking'!H1407,0)</f>
        <v>0</v>
      </c>
      <c r="W1381" s="9"/>
      <c r="X1381" s="9"/>
      <c r="AX1381" s="4">
        <v>1369</v>
      </c>
      <c r="AY1381" s="4" t="e">
        <f>IF(#REF!="", "0",#REF! *#REF!/100)</f>
        <v>#REF!</v>
      </c>
      <c r="AZ1381" s="4" t="e">
        <f>IF(#REF!="", "0",#REF! *#REF!/100)</f>
        <v>#REF!</v>
      </c>
      <c r="BA1381" s="4" t="e">
        <f>IF(#REF!="", "0",#REF! *#REF!/100)</f>
        <v>#REF!</v>
      </c>
      <c r="BB1381" s="4" t="e">
        <f>IF(#REF!="", "0",#REF! *#REF!/100)</f>
        <v>#REF!</v>
      </c>
    </row>
    <row r="1382" spans="16:54" x14ac:dyDescent="0.35">
      <c r="P1382" s="14">
        <f>'B. WasteTracking'!G1408</f>
        <v>0</v>
      </c>
      <c r="Q1382" s="67">
        <f>IF(ISNUMBER('B. WasteTracking'!I1408), IF('B. WasteTracking'!$I$38=Calculations!$O$6,'B. WasteTracking'!I1408,'B. WasteTracking'!I1408*'B. WasteTracking'!$H1408/100),0)</f>
        <v>0</v>
      </c>
      <c r="R1382" s="67">
        <f>IF(ISNUMBER('B. WasteTracking'!J1408), IF('B. WasteTracking'!$J$38=Calculations!$O$6,'B. WasteTracking'!J1408,'B. WasteTracking'!J1408*'B. WasteTracking'!$H1408/100),0)</f>
        <v>0</v>
      </c>
      <c r="S1382" s="67">
        <f>IF(ISNUMBER('B. WasteTracking'!K1408), 'B. WasteTracking'!K1408*'B. WasteTracking'!$H1408/100,0)</f>
        <v>0</v>
      </c>
      <c r="T1382" s="67">
        <f>IF(ISNUMBER('B. WasteTracking'!H1408), 'B. WasteTracking'!H1408,0)</f>
        <v>0</v>
      </c>
      <c r="W1382" s="9"/>
      <c r="X1382" s="9"/>
      <c r="AX1382" s="4">
        <v>1370</v>
      </c>
      <c r="AY1382" s="4" t="e">
        <f>IF(#REF!="", "0",#REF! *#REF!/100)</f>
        <v>#REF!</v>
      </c>
      <c r="AZ1382" s="4" t="e">
        <f>IF(#REF!="", "0",#REF! *#REF!/100)</f>
        <v>#REF!</v>
      </c>
      <c r="BA1382" s="4" t="e">
        <f>IF(#REF!="", "0",#REF! *#REF!/100)</f>
        <v>#REF!</v>
      </c>
      <c r="BB1382" s="4" t="e">
        <f>IF(#REF!="", "0",#REF! *#REF!/100)</f>
        <v>#REF!</v>
      </c>
    </row>
    <row r="1383" spans="16:54" x14ac:dyDescent="0.35">
      <c r="P1383" s="14">
        <f>'B. WasteTracking'!G1409</f>
        <v>0</v>
      </c>
      <c r="Q1383" s="67">
        <f>IF(ISNUMBER('B. WasteTracking'!I1409), IF('B. WasteTracking'!$I$38=Calculations!$O$6,'B. WasteTracking'!I1409,'B. WasteTracking'!I1409*'B. WasteTracking'!$H1409/100),0)</f>
        <v>0</v>
      </c>
      <c r="R1383" s="67">
        <f>IF(ISNUMBER('B. WasteTracking'!J1409), IF('B. WasteTracking'!$J$38=Calculations!$O$6,'B. WasteTracking'!J1409,'B. WasteTracking'!J1409*'B. WasteTracking'!$H1409/100),0)</f>
        <v>0</v>
      </c>
      <c r="S1383" s="67">
        <f>IF(ISNUMBER('B. WasteTracking'!K1409), 'B. WasteTracking'!K1409*'B. WasteTracking'!$H1409/100,0)</f>
        <v>0</v>
      </c>
      <c r="T1383" s="67">
        <f>IF(ISNUMBER('B. WasteTracking'!H1409), 'B. WasteTracking'!H1409,0)</f>
        <v>0</v>
      </c>
      <c r="W1383" s="9"/>
      <c r="X1383" s="9"/>
      <c r="AX1383" s="4">
        <v>1371</v>
      </c>
      <c r="AY1383" s="4" t="e">
        <f>IF(#REF!="", "0",#REF! *#REF!/100)</f>
        <v>#REF!</v>
      </c>
      <c r="AZ1383" s="4" t="e">
        <f>IF(#REF!="", "0",#REF! *#REF!/100)</f>
        <v>#REF!</v>
      </c>
      <c r="BA1383" s="4" t="e">
        <f>IF(#REF!="", "0",#REF! *#REF!/100)</f>
        <v>#REF!</v>
      </c>
      <c r="BB1383" s="4" t="e">
        <f>IF(#REF!="", "0",#REF! *#REF!/100)</f>
        <v>#REF!</v>
      </c>
    </row>
    <row r="1384" spans="16:54" x14ac:dyDescent="0.35">
      <c r="P1384" s="14">
        <f>'B. WasteTracking'!G1410</f>
        <v>0</v>
      </c>
      <c r="Q1384" s="67">
        <f>IF(ISNUMBER('B. WasteTracking'!I1410), IF('B. WasteTracking'!$I$38=Calculations!$O$6,'B. WasteTracking'!I1410,'B. WasteTracking'!I1410*'B. WasteTracking'!$H1410/100),0)</f>
        <v>0</v>
      </c>
      <c r="R1384" s="67">
        <f>IF(ISNUMBER('B. WasteTracking'!J1410), IF('B. WasteTracking'!$J$38=Calculations!$O$6,'B. WasteTracking'!J1410,'B. WasteTracking'!J1410*'B. WasteTracking'!$H1410/100),0)</f>
        <v>0</v>
      </c>
      <c r="S1384" s="67">
        <f>IF(ISNUMBER('B. WasteTracking'!K1410), 'B. WasteTracking'!K1410*'B. WasteTracking'!$H1410/100,0)</f>
        <v>0</v>
      </c>
      <c r="T1384" s="67">
        <f>IF(ISNUMBER('B. WasteTracking'!H1410), 'B. WasteTracking'!H1410,0)</f>
        <v>0</v>
      </c>
      <c r="W1384" s="9"/>
      <c r="X1384" s="9"/>
      <c r="AX1384" s="4">
        <v>1372</v>
      </c>
      <c r="AY1384" s="4" t="e">
        <f>IF(#REF!="", "0",#REF! *#REF!/100)</f>
        <v>#REF!</v>
      </c>
      <c r="AZ1384" s="4" t="e">
        <f>IF(#REF!="", "0",#REF! *#REF!/100)</f>
        <v>#REF!</v>
      </c>
      <c r="BA1384" s="4" t="e">
        <f>IF(#REF!="", "0",#REF! *#REF!/100)</f>
        <v>#REF!</v>
      </c>
      <c r="BB1384" s="4" t="e">
        <f>IF(#REF!="", "0",#REF! *#REF!/100)</f>
        <v>#REF!</v>
      </c>
    </row>
    <row r="1385" spans="16:54" x14ac:dyDescent="0.35">
      <c r="P1385" s="14">
        <f>'B. WasteTracking'!G1411</f>
        <v>0</v>
      </c>
      <c r="Q1385" s="67">
        <f>IF(ISNUMBER('B. WasteTracking'!I1411), IF('B. WasteTracking'!$I$38=Calculations!$O$6,'B. WasteTracking'!I1411,'B. WasteTracking'!I1411*'B. WasteTracking'!$H1411/100),0)</f>
        <v>0</v>
      </c>
      <c r="R1385" s="67">
        <f>IF(ISNUMBER('B. WasteTracking'!J1411), IF('B. WasteTracking'!$J$38=Calculations!$O$6,'B. WasteTracking'!J1411,'B. WasteTracking'!J1411*'B. WasteTracking'!$H1411/100),0)</f>
        <v>0</v>
      </c>
      <c r="S1385" s="67">
        <f>IF(ISNUMBER('B. WasteTracking'!K1411), 'B. WasteTracking'!K1411*'B. WasteTracking'!$H1411/100,0)</f>
        <v>0</v>
      </c>
      <c r="T1385" s="67">
        <f>IF(ISNUMBER('B. WasteTracking'!H1411), 'B. WasteTracking'!H1411,0)</f>
        <v>0</v>
      </c>
      <c r="W1385" s="9"/>
      <c r="X1385" s="9"/>
      <c r="AX1385" s="4">
        <v>1373</v>
      </c>
      <c r="AY1385" s="4" t="e">
        <f>IF(#REF!="", "0",#REF! *#REF!/100)</f>
        <v>#REF!</v>
      </c>
      <c r="AZ1385" s="4" t="e">
        <f>IF(#REF!="", "0",#REF! *#REF!/100)</f>
        <v>#REF!</v>
      </c>
      <c r="BA1385" s="4" t="e">
        <f>IF(#REF!="", "0",#REF! *#REF!/100)</f>
        <v>#REF!</v>
      </c>
      <c r="BB1385" s="4" t="e">
        <f>IF(#REF!="", "0",#REF! *#REF!/100)</f>
        <v>#REF!</v>
      </c>
    </row>
    <row r="1386" spans="16:54" x14ac:dyDescent="0.35">
      <c r="P1386" s="14">
        <f>'B. WasteTracking'!G1412</f>
        <v>0</v>
      </c>
      <c r="Q1386" s="67">
        <f>IF(ISNUMBER('B. WasteTracking'!I1412), IF('B. WasteTracking'!$I$38=Calculations!$O$6,'B. WasteTracking'!I1412,'B. WasteTracking'!I1412*'B. WasteTracking'!$H1412/100),0)</f>
        <v>0</v>
      </c>
      <c r="R1386" s="67">
        <f>IF(ISNUMBER('B. WasteTracking'!J1412), IF('B. WasteTracking'!$J$38=Calculations!$O$6,'B. WasteTracking'!J1412,'B. WasteTracking'!J1412*'B. WasteTracking'!$H1412/100),0)</f>
        <v>0</v>
      </c>
      <c r="S1386" s="67">
        <f>IF(ISNUMBER('B. WasteTracking'!K1412), 'B. WasteTracking'!K1412*'B. WasteTracking'!$H1412/100,0)</f>
        <v>0</v>
      </c>
      <c r="T1386" s="67">
        <f>IF(ISNUMBER('B. WasteTracking'!H1412), 'B. WasteTracking'!H1412,0)</f>
        <v>0</v>
      </c>
      <c r="W1386" s="9"/>
      <c r="X1386" s="9"/>
      <c r="AX1386" s="4">
        <v>1374</v>
      </c>
      <c r="AY1386" s="4" t="e">
        <f>IF(#REF!="", "0",#REF! *#REF!/100)</f>
        <v>#REF!</v>
      </c>
      <c r="AZ1386" s="4" t="e">
        <f>IF(#REF!="", "0",#REF! *#REF!/100)</f>
        <v>#REF!</v>
      </c>
      <c r="BA1386" s="4" t="e">
        <f>IF(#REF!="", "0",#REF! *#REF!/100)</f>
        <v>#REF!</v>
      </c>
      <c r="BB1386" s="4" t="e">
        <f>IF(#REF!="", "0",#REF! *#REF!/100)</f>
        <v>#REF!</v>
      </c>
    </row>
    <row r="1387" spans="16:54" x14ac:dyDescent="0.35">
      <c r="P1387" s="14">
        <f>'B. WasteTracking'!G1413</f>
        <v>0</v>
      </c>
      <c r="Q1387" s="67">
        <f>IF(ISNUMBER('B. WasteTracking'!I1413), IF('B. WasteTracking'!$I$38=Calculations!$O$6,'B. WasteTracking'!I1413,'B. WasteTracking'!I1413*'B. WasteTracking'!$H1413/100),0)</f>
        <v>0</v>
      </c>
      <c r="R1387" s="67">
        <f>IF(ISNUMBER('B. WasteTracking'!J1413), IF('B. WasteTracking'!$J$38=Calculations!$O$6,'B. WasteTracking'!J1413,'B. WasteTracking'!J1413*'B. WasteTracking'!$H1413/100),0)</f>
        <v>0</v>
      </c>
      <c r="S1387" s="67">
        <f>IF(ISNUMBER('B. WasteTracking'!K1413), 'B. WasteTracking'!K1413*'B. WasteTracking'!$H1413/100,0)</f>
        <v>0</v>
      </c>
      <c r="T1387" s="67">
        <f>IF(ISNUMBER('B. WasteTracking'!H1413), 'B. WasteTracking'!H1413,0)</f>
        <v>0</v>
      </c>
      <c r="W1387" s="9"/>
      <c r="X1387" s="9"/>
      <c r="AX1387" s="4">
        <v>1375</v>
      </c>
      <c r="AY1387" s="4" t="e">
        <f>IF(#REF!="", "0",#REF! *#REF!/100)</f>
        <v>#REF!</v>
      </c>
      <c r="AZ1387" s="4" t="e">
        <f>IF(#REF!="", "0",#REF! *#REF!/100)</f>
        <v>#REF!</v>
      </c>
      <c r="BA1387" s="4" t="e">
        <f>IF(#REF!="", "0",#REF! *#REF!/100)</f>
        <v>#REF!</v>
      </c>
      <c r="BB1387" s="4" t="e">
        <f>IF(#REF!="", "0",#REF! *#REF!/100)</f>
        <v>#REF!</v>
      </c>
    </row>
    <row r="1388" spans="16:54" x14ac:dyDescent="0.35">
      <c r="P1388" s="14">
        <f>'B. WasteTracking'!G1414</f>
        <v>0</v>
      </c>
      <c r="Q1388" s="67">
        <f>IF(ISNUMBER('B. WasteTracking'!I1414), IF('B. WasteTracking'!$I$38=Calculations!$O$6,'B. WasteTracking'!I1414,'B. WasteTracking'!I1414*'B. WasteTracking'!$H1414/100),0)</f>
        <v>0</v>
      </c>
      <c r="R1388" s="67">
        <f>IF(ISNUMBER('B. WasteTracking'!J1414), IF('B. WasteTracking'!$J$38=Calculations!$O$6,'B. WasteTracking'!J1414,'B. WasteTracking'!J1414*'B. WasteTracking'!$H1414/100),0)</f>
        <v>0</v>
      </c>
      <c r="S1388" s="67">
        <f>IF(ISNUMBER('B. WasteTracking'!K1414), 'B. WasteTracking'!K1414*'B. WasteTracking'!$H1414/100,0)</f>
        <v>0</v>
      </c>
      <c r="T1388" s="67">
        <f>IF(ISNUMBER('B. WasteTracking'!H1414), 'B. WasteTracking'!H1414,0)</f>
        <v>0</v>
      </c>
      <c r="W1388" s="9"/>
      <c r="X1388" s="9"/>
      <c r="AX1388" s="4">
        <v>1376</v>
      </c>
      <c r="AY1388" s="4" t="e">
        <f>IF(#REF!="", "0",#REF! *#REF!/100)</f>
        <v>#REF!</v>
      </c>
      <c r="AZ1388" s="4" t="e">
        <f>IF(#REF!="", "0",#REF! *#REF!/100)</f>
        <v>#REF!</v>
      </c>
      <c r="BA1388" s="4" t="e">
        <f>IF(#REF!="", "0",#REF! *#REF!/100)</f>
        <v>#REF!</v>
      </c>
      <c r="BB1388" s="4" t="e">
        <f>IF(#REF!="", "0",#REF! *#REF!/100)</f>
        <v>#REF!</v>
      </c>
    </row>
    <row r="1389" spans="16:54" x14ac:dyDescent="0.35">
      <c r="P1389" s="14">
        <f>'B. WasteTracking'!G1415</f>
        <v>0</v>
      </c>
      <c r="Q1389" s="67">
        <f>IF(ISNUMBER('B. WasteTracking'!I1415), IF('B. WasteTracking'!$I$38=Calculations!$O$6,'B. WasteTracking'!I1415,'B. WasteTracking'!I1415*'B. WasteTracking'!$H1415/100),0)</f>
        <v>0</v>
      </c>
      <c r="R1389" s="67">
        <f>IF(ISNUMBER('B. WasteTracking'!J1415), IF('B. WasteTracking'!$J$38=Calculations!$O$6,'B. WasteTracking'!J1415,'B. WasteTracking'!J1415*'B. WasteTracking'!$H1415/100),0)</f>
        <v>0</v>
      </c>
      <c r="S1389" s="67">
        <f>IF(ISNUMBER('B. WasteTracking'!K1415), 'B. WasteTracking'!K1415*'B. WasteTracking'!$H1415/100,0)</f>
        <v>0</v>
      </c>
      <c r="T1389" s="67">
        <f>IF(ISNUMBER('B. WasteTracking'!H1415), 'B. WasteTracking'!H1415,0)</f>
        <v>0</v>
      </c>
      <c r="W1389" s="9"/>
      <c r="X1389" s="9"/>
      <c r="AX1389" s="4">
        <v>1377</v>
      </c>
      <c r="AY1389" s="4" t="e">
        <f>IF(#REF!="", "0",#REF! *#REF!/100)</f>
        <v>#REF!</v>
      </c>
      <c r="AZ1389" s="4" t="e">
        <f>IF(#REF!="", "0",#REF! *#REF!/100)</f>
        <v>#REF!</v>
      </c>
      <c r="BA1389" s="4" t="e">
        <f>IF(#REF!="", "0",#REF! *#REF!/100)</f>
        <v>#REF!</v>
      </c>
      <c r="BB1389" s="4" t="e">
        <f>IF(#REF!="", "0",#REF! *#REF!/100)</f>
        <v>#REF!</v>
      </c>
    </row>
    <row r="1390" spans="16:54" x14ac:dyDescent="0.35">
      <c r="P1390" s="14">
        <f>'B. WasteTracking'!G1416</f>
        <v>0</v>
      </c>
      <c r="Q1390" s="67">
        <f>IF(ISNUMBER('B. WasteTracking'!I1416), IF('B. WasteTracking'!$I$38=Calculations!$O$6,'B. WasteTracking'!I1416,'B. WasteTracking'!I1416*'B. WasteTracking'!$H1416/100),0)</f>
        <v>0</v>
      </c>
      <c r="R1390" s="67">
        <f>IF(ISNUMBER('B. WasteTracking'!J1416), IF('B. WasteTracking'!$J$38=Calculations!$O$6,'B. WasteTracking'!J1416,'B. WasteTracking'!J1416*'B. WasteTracking'!$H1416/100),0)</f>
        <v>0</v>
      </c>
      <c r="S1390" s="67">
        <f>IF(ISNUMBER('B. WasteTracking'!K1416), 'B. WasteTracking'!K1416*'B. WasteTracking'!$H1416/100,0)</f>
        <v>0</v>
      </c>
      <c r="T1390" s="67">
        <f>IF(ISNUMBER('B. WasteTracking'!H1416), 'B. WasteTracking'!H1416,0)</f>
        <v>0</v>
      </c>
      <c r="W1390" s="9"/>
      <c r="X1390" s="9"/>
      <c r="AX1390" s="4">
        <v>1378</v>
      </c>
      <c r="AY1390" s="4" t="e">
        <f>IF(#REF!="", "0",#REF! *#REF!/100)</f>
        <v>#REF!</v>
      </c>
      <c r="AZ1390" s="4" t="e">
        <f>IF(#REF!="", "0",#REF! *#REF!/100)</f>
        <v>#REF!</v>
      </c>
      <c r="BA1390" s="4" t="e">
        <f>IF(#REF!="", "0",#REF! *#REF!/100)</f>
        <v>#REF!</v>
      </c>
      <c r="BB1390" s="4" t="e">
        <f>IF(#REF!="", "0",#REF! *#REF!/100)</f>
        <v>#REF!</v>
      </c>
    </row>
    <row r="1391" spans="16:54" x14ac:dyDescent="0.35">
      <c r="P1391" s="14">
        <f>'B. WasteTracking'!G1417</f>
        <v>0</v>
      </c>
      <c r="Q1391" s="67">
        <f>IF(ISNUMBER('B. WasteTracking'!I1417), IF('B. WasteTracking'!$I$38=Calculations!$O$6,'B. WasteTracking'!I1417,'B. WasteTracking'!I1417*'B. WasteTracking'!$H1417/100),0)</f>
        <v>0</v>
      </c>
      <c r="R1391" s="67">
        <f>IF(ISNUMBER('B. WasteTracking'!J1417), IF('B. WasteTracking'!$J$38=Calculations!$O$6,'B. WasteTracking'!J1417,'B. WasteTracking'!J1417*'B. WasteTracking'!$H1417/100),0)</f>
        <v>0</v>
      </c>
      <c r="S1391" s="67">
        <f>IF(ISNUMBER('B. WasteTracking'!K1417), 'B. WasteTracking'!K1417*'B. WasteTracking'!$H1417/100,0)</f>
        <v>0</v>
      </c>
      <c r="T1391" s="67">
        <f>IF(ISNUMBER('B. WasteTracking'!H1417), 'B. WasteTracking'!H1417,0)</f>
        <v>0</v>
      </c>
      <c r="W1391" s="9"/>
      <c r="X1391" s="9"/>
      <c r="AX1391" s="4">
        <v>1379</v>
      </c>
      <c r="AY1391" s="4" t="e">
        <f>IF(#REF!="", "0",#REF! *#REF!/100)</f>
        <v>#REF!</v>
      </c>
      <c r="AZ1391" s="4" t="e">
        <f>IF(#REF!="", "0",#REF! *#REF!/100)</f>
        <v>#REF!</v>
      </c>
      <c r="BA1391" s="4" t="e">
        <f>IF(#REF!="", "0",#REF! *#REF!/100)</f>
        <v>#REF!</v>
      </c>
      <c r="BB1391" s="4" t="e">
        <f>IF(#REF!="", "0",#REF! *#REF!/100)</f>
        <v>#REF!</v>
      </c>
    </row>
    <row r="1392" spans="16:54" x14ac:dyDescent="0.35">
      <c r="P1392" s="14">
        <f>'B. WasteTracking'!G1418</f>
        <v>0</v>
      </c>
      <c r="Q1392" s="67">
        <f>IF(ISNUMBER('B. WasteTracking'!I1418), IF('B. WasteTracking'!$I$38=Calculations!$O$6,'B. WasteTracking'!I1418,'B. WasteTracking'!I1418*'B. WasteTracking'!$H1418/100),0)</f>
        <v>0</v>
      </c>
      <c r="R1392" s="67">
        <f>IF(ISNUMBER('B. WasteTracking'!J1418), IF('B. WasteTracking'!$J$38=Calculations!$O$6,'B. WasteTracking'!J1418,'B. WasteTracking'!J1418*'B. WasteTracking'!$H1418/100),0)</f>
        <v>0</v>
      </c>
      <c r="S1392" s="67">
        <f>IF(ISNUMBER('B. WasteTracking'!K1418), 'B. WasteTracking'!K1418*'B. WasteTracking'!$H1418/100,0)</f>
        <v>0</v>
      </c>
      <c r="T1392" s="67">
        <f>IF(ISNUMBER('B. WasteTracking'!H1418), 'B. WasteTracking'!H1418,0)</f>
        <v>0</v>
      </c>
      <c r="W1392" s="9"/>
      <c r="X1392" s="9"/>
      <c r="AX1392" s="4">
        <v>1380</v>
      </c>
      <c r="AY1392" s="4" t="e">
        <f>IF(#REF!="", "0",#REF! *#REF!/100)</f>
        <v>#REF!</v>
      </c>
      <c r="AZ1392" s="4" t="e">
        <f>IF(#REF!="", "0",#REF! *#REF!/100)</f>
        <v>#REF!</v>
      </c>
      <c r="BA1392" s="4" t="e">
        <f>IF(#REF!="", "0",#REF! *#REF!/100)</f>
        <v>#REF!</v>
      </c>
      <c r="BB1392" s="4" t="e">
        <f>IF(#REF!="", "0",#REF! *#REF!/100)</f>
        <v>#REF!</v>
      </c>
    </row>
    <row r="1393" spans="15:54" x14ac:dyDescent="0.35">
      <c r="P1393" s="14">
        <f>'B. WasteTracking'!G1419</f>
        <v>0</v>
      </c>
      <c r="Q1393" s="67">
        <f>IF(ISNUMBER('B. WasteTracking'!I1419), IF('B. WasteTracking'!$I$38=Calculations!$O$6,'B. WasteTracking'!I1419,'B. WasteTracking'!I1419*'B. WasteTracking'!$H1419/100),0)</f>
        <v>0</v>
      </c>
      <c r="R1393" s="67">
        <f>IF(ISNUMBER('B. WasteTracking'!J1419), IF('B. WasteTracking'!$J$38=Calculations!$O$6,'B. WasteTracking'!J1419,'B. WasteTracking'!J1419*'B. WasteTracking'!$H1419/100),0)</f>
        <v>0</v>
      </c>
      <c r="S1393" s="67">
        <f>IF(ISNUMBER('B. WasteTracking'!K1419), 'B. WasteTracking'!K1419*'B. WasteTracking'!$H1419/100,0)</f>
        <v>0</v>
      </c>
      <c r="T1393" s="67">
        <f>IF(ISNUMBER('B. WasteTracking'!H1419), 'B. WasteTracking'!H1419,0)</f>
        <v>0</v>
      </c>
      <c r="W1393" s="9"/>
      <c r="X1393" s="9"/>
      <c r="AX1393" s="4">
        <v>1381</v>
      </c>
      <c r="AY1393" s="4" t="e">
        <f>IF(#REF!="", "0",#REF! *#REF!/100)</f>
        <v>#REF!</v>
      </c>
      <c r="AZ1393" s="4" t="e">
        <f>IF(#REF!="", "0",#REF! *#REF!/100)</f>
        <v>#REF!</v>
      </c>
      <c r="BA1393" s="4" t="e">
        <f>IF(#REF!="", "0",#REF! *#REF!/100)</f>
        <v>#REF!</v>
      </c>
      <c r="BB1393" s="4" t="e">
        <f>IF(#REF!="", "0",#REF! *#REF!/100)</f>
        <v>#REF!</v>
      </c>
    </row>
    <row r="1394" spans="15:54" x14ac:dyDescent="0.35">
      <c r="P1394" s="14">
        <f>'B. WasteTracking'!G1420</f>
        <v>0</v>
      </c>
      <c r="Q1394" s="67">
        <f>IF(ISNUMBER('B. WasteTracking'!I1420), IF('B. WasteTracking'!$I$38=Calculations!$O$6,'B. WasteTracking'!I1420,'B. WasteTracking'!I1420*'B. WasteTracking'!$H1420/100),0)</f>
        <v>0</v>
      </c>
      <c r="R1394" s="67">
        <f>IF(ISNUMBER('B. WasteTracking'!J1420), IF('B. WasteTracking'!$J$38=Calculations!$O$6,'B. WasteTracking'!J1420,'B. WasteTracking'!J1420*'B. WasteTracking'!$H1420/100),0)</f>
        <v>0</v>
      </c>
      <c r="S1394" s="67">
        <f>IF(ISNUMBER('B. WasteTracking'!K1420), 'B. WasteTracking'!K1420*'B. WasteTracking'!$H1420/100,0)</f>
        <v>0</v>
      </c>
      <c r="T1394" s="67">
        <f>IF(ISNUMBER('B. WasteTracking'!H1420), 'B. WasteTracking'!H1420,0)</f>
        <v>0</v>
      </c>
      <c r="W1394" s="9"/>
      <c r="X1394" s="9"/>
      <c r="AX1394" s="4">
        <v>1382</v>
      </c>
      <c r="AY1394" s="4" t="e">
        <f>IF(#REF!="", "0",#REF! *#REF!/100)</f>
        <v>#REF!</v>
      </c>
      <c r="AZ1394" s="4" t="e">
        <f>IF(#REF!="", "0",#REF! *#REF!/100)</f>
        <v>#REF!</v>
      </c>
      <c r="BA1394" s="4" t="e">
        <f>IF(#REF!="", "0",#REF! *#REF!/100)</f>
        <v>#REF!</v>
      </c>
      <c r="BB1394" s="4" t="e">
        <f>IF(#REF!="", "0",#REF! *#REF!/100)</f>
        <v>#REF!</v>
      </c>
    </row>
    <row r="1395" spans="15:54" x14ac:dyDescent="0.35">
      <c r="O1395" s="4"/>
      <c r="P1395" s="14">
        <f>'B. WasteTracking'!G1421</f>
        <v>0</v>
      </c>
      <c r="Q1395" s="67">
        <f>IF(ISNUMBER('B. WasteTracking'!I1421), IF('B. WasteTracking'!$I$38=Calculations!$O$6,'B. WasteTracking'!I1421,'B. WasteTracking'!I1421*'B. WasteTracking'!$H1421/100),0)</f>
        <v>0</v>
      </c>
      <c r="R1395" s="67">
        <f>IF(ISNUMBER('B. WasteTracking'!J1421), IF('B. WasteTracking'!$J$38=Calculations!$O$6,'B. WasteTracking'!J1421,'B. WasteTracking'!J1421*'B. WasteTracking'!$H1421/100),0)</f>
        <v>0</v>
      </c>
      <c r="S1395" s="67">
        <f>IF(ISNUMBER('B. WasteTracking'!K1421), 'B. WasteTracking'!K1421*'B. WasteTracking'!$H1421/100,0)</f>
        <v>0</v>
      </c>
      <c r="T1395" s="67">
        <f>IF(ISNUMBER('B. WasteTracking'!H1421), 'B. WasteTracking'!H1421,0)</f>
        <v>0</v>
      </c>
      <c r="W1395" s="9"/>
      <c r="X1395" s="9"/>
      <c r="AX1395" s="4">
        <v>1383</v>
      </c>
      <c r="AY1395" s="4" t="e">
        <f>IF(#REF!="", "0",#REF! *#REF!/100)</f>
        <v>#REF!</v>
      </c>
      <c r="AZ1395" s="4" t="e">
        <f>IF(#REF!="", "0",#REF! *#REF!/100)</f>
        <v>#REF!</v>
      </c>
      <c r="BA1395" s="4" t="e">
        <f>IF(#REF!="", "0",#REF! *#REF!/100)</f>
        <v>#REF!</v>
      </c>
      <c r="BB1395" s="4" t="e">
        <f>IF(#REF!="", "0",#REF! *#REF!/100)</f>
        <v>#REF!</v>
      </c>
    </row>
    <row r="1396" spans="15:54" x14ac:dyDescent="0.35">
      <c r="O1396" s="4"/>
      <c r="P1396" s="14">
        <f>'B. WasteTracking'!G1422</f>
        <v>0</v>
      </c>
      <c r="Q1396" s="67">
        <f>IF(ISNUMBER('B. WasteTracking'!I1422), IF('B. WasteTracking'!$I$38=Calculations!$O$6,'B. WasteTracking'!I1422,'B. WasteTracking'!I1422*'B. WasteTracking'!$H1422/100),0)</f>
        <v>0</v>
      </c>
      <c r="R1396" s="67">
        <f>IF(ISNUMBER('B. WasteTracking'!J1422), IF('B. WasteTracking'!$J$38=Calculations!$O$6,'B. WasteTracking'!J1422,'B. WasteTracking'!J1422*'B. WasteTracking'!$H1422/100),0)</f>
        <v>0</v>
      </c>
      <c r="S1396" s="67">
        <f>IF(ISNUMBER('B. WasteTracking'!K1422), 'B. WasteTracking'!K1422*'B. WasteTracking'!$H1422/100,0)</f>
        <v>0</v>
      </c>
      <c r="T1396" s="67">
        <f>IF(ISNUMBER('B. WasteTracking'!H1422), 'B. WasteTracking'!H1422,0)</f>
        <v>0</v>
      </c>
      <c r="W1396" s="9"/>
      <c r="X1396" s="9"/>
      <c r="AX1396" s="4">
        <v>1384</v>
      </c>
      <c r="AY1396" s="4" t="e">
        <f>IF(#REF!="", "0",#REF! *#REF!/100)</f>
        <v>#REF!</v>
      </c>
      <c r="AZ1396" s="4" t="e">
        <f>IF(#REF!="", "0",#REF! *#REF!/100)</f>
        <v>#REF!</v>
      </c>
      <c r="BA1396" s="4" t="e">
        <f>IF(#REF!="", "0",#REF! *#REF!/100)</f>
        <v>#REF!</v>
      </c>
      <c r="BB1396" s="4" t="e">
        <f>IF(#REF!="", "0",#REF! *#REF!/100)</f>
        <v>#REF!</v>
      </c>
    </row>
    <row r="1397" spans="15:54" x14ac:dyDescent="0.35">
      <c r="O1397" s="4"/>
      <c r="P1397" s="14">
        <f>'B. WasteTracking'!G1423</f>
        <v>0</v>
      </c>
      <c r="Q1397" s="67">
        <f>IF(ISNUMBER('B. WasteTracking'!I1423), IF('B. WasteTracking'!$I$38=Calculations!$O$6,'B. WasteTracking'!I1423,'B. WasteTracking'!I1423*'B. WasteTracking'!$H1423/100),0)</f>
        <v>0</v>
      </c>
      <c r="R1397" s="67">
        <f>IF(ISNUMBER('B. WasteTracking'!J1423), IF('B. WasteTracking'!$J$38=Calculations!$O$6,'B. WasteTracking'!J1423,'B. WasteTracking'!J1423*'B. WasteTracking'!$H1423/100),0)</f>
        <v>0</v>
      </c>
      <c r="S1397" s="67">
        <f>IF(ISNUMBER('B. WasteTracking'!K1423), 'B. WasteTracking'!K1423*'B. WasteTracking'!$H1423/100,0)</f>
        <v>0</v>
      </c>
      <c r="T1397" s="67">
        <f>IF(ISNUMBER('B. WasteTracking'!H1423), 'B. WasteTracking'!H1423,0)</f>
        <v>0</v>
      </c>
      <c r="W1397" s="9"/>
      <c r="X1397" s="9"/>
      <c r="AX1397" s="4">
        <v>1385</v>
      </c>
      <c r="AY1397" s="4" t="e">
        <f>IF(#REF!="", "0",#REF! *#REF!/100)</f>
        <v>#REF!</v>
      </c>
      <c r="AZ1397" s="4" t="e">
        <f>IF(#REF!="", "0",#REF! *#REF!/100)</f>
        <v>#REF!</v>
      </c>
      <c r="BA1397" s="4" t="e">
        <f>IF(#REF!="", "0",#REF! *#REF!/100)</f>
        <v>#REF!</v>
      </c>
      <c r="BB1397" s="4" t="e">
        <f>IF(#REF!="", "0",#REF! *#REF!/100)</f>
        <v>#REF!</v>
      </c>
    </row>
    <row r="1398" spans="15:54" x14ac:dyDescent="0.35">
      <c r="O1398" s="4"/>
      <c r="P1398" s="14">
        <f>'B. WasteTracking'!G1424</f>
        <v>0</v>
      </c>
      <c r="Q1398" s="67">
        <f>IF(ISNUMBER('B. WasteTracking'!I1424), IF('B. WasteTracking'!$I$38=Calculations!$O$6,'B. WasteTracking'!I1424,'B. WasteTracking'!I1424*'B. WasteTracking'!$H1424/100),0)</f>
        <v>0</v>
      </c>
      <c r="R1398" s="67">
        <f>IF(ISNUMBER('B. WasteTracking'!J1424), IF('B. WasteTracking'!$J$38=Calculations!$O$6,'B. WasteTracking'!J1424,'B. WasteTracking'!J1424*'B. WasteTracking'!$H1424/100),0)</f>
        <v>0</v>
      </c>
      <c r="S1398" s="67">
        <f>IF(ISNUMBER('B. WasteTracking'!K1424), 'B. WasteTracking'!K1424*'B. WasteTracking'!$H1424/100,0)</f>
        <v>0</v>
      </c>
      <c r="T1398" s="67">
        <f>IF(ISNUMBER('B. WasteTracking'!H1424), 'B. WasteTracking'!H1424,0)</f>
        <v>0</v>
      </c>
      <c r="W1398" s="9"/>
      <c r="X1398" s="9"/>
      <c r="AX1398" s="4">
        <v>1386</v>
      </c>
      <c r="AY1398" s="4" t="e">
        <f>IF(#REF!="", "0",#REF! *#REF!/100)</f>
        <v>#REF!</v>
      </c>
      <c r="AZ1398" s="4" t="e">
        <f>IF(#REF!="", "0",#REF! *#REF!/100)</f>
        <v>#REF!</v>
      </c>
      <c r="BA1398" s="4" t="e">
        <f>IF(#REF!="", "0",#REF! *#REF!/100)</f>
        <v>#REF!</v>
      </c>
      <c r="BB1398" s="4" t="e">
        <f>IF(#REF!="", "0",#REF! *#REF!/100)</f>
        <v>#REF!</v>
      </c>
    </row>
    <row r="1399" spans="15:54" x14ac:dyDescent="0.35">
      <c r="P1399" s="14">
        <f>'B. WasteTracking'!G1425</f>
        <v>0</v>
      </c>
      <c r="Q1399" s="67">
        <f>IF(ISNUMBER('B. WasteTracking'!I1425), IF('B. WasteTracking'!$I$38=Calculations!$O$6,'B. WasteTracking'!I1425,'B. WasteTracking'!I1425*'B. WasteTracking'!$H1425/100),0)</f>
        <v>0</v>
      </c>
      <c r="R1399" s="67">
        <f>IF(ISNUMBER('B. WasteTracking'!J1425), IF('B. WasteTracking'!$J$38=Calculations!$O$6,'B. WasteTracking'!J1425,'B. WasteTracking'!J1425*'B. WasteTracking'!$H1425/100),0)</f>
        <v>0</v>
      </c>
      <c r="S1399" s="67">
        <f>IF(ISNUMBER('B. WasteTracking'!K1425), 'B. WasteTracking'!K1425*'B. WasteTracking'!$H1425/100,0)</f>
        <v>0</v>
      </c>
      <c r="T1399" s="67">
        <f>IF(ISNUMBER('B. WasteTracking'!H1425), 'B. WasteTracking'!H1425,0)</f>
        <v>0</v>
      </c>
      <c r="W1399" s="9"/>
      <c r="X1399" s="9"/>
      <c r="AX1399" s="4">
        <v>1387</v>
      </c>
      <c r="AY1399" s="4" t="e">
        <f>IF(#REF!="", "0",#REF! *#REF!/100)</f>
        <v>#REF!</v>
      </c>
      <c r="AZ1399" s="4" t="e">
        <f>IF(#REF!="", "0",#REF! *#REF!/100)</f>
        <v>#REF!</v>
      </c>
      <c r="BA1399" s="4" t="e">
        <f>IF(#REF!="", "0",#REF! *#REF!/100)</f>
        <v>#REF!</v>
      </c>
      <c r="BB1399" s="4" t="e">
        <f>IF(#REF!="", "0",#REF! *#REF!/100)</f>
        <v>#REF!</v>
      </c>
    </row>
    <row r="1400" spans="15:54" x14ac:dyDescent="0.35">
      <c r="P1400" s="14">
        <f>'B. WasteTracking'!G1426</f>
        <v>0</v>
      </c>
      <c r="Q1400" s="67">
        <f>IF(ISNUMBER('B. WasteTracking'!I1426), IF('B. WasteTracking'!$I$38=Calculations!$O$6,'B. WasteTracking'!I1426,'B. WasteTracking'!I1426*'B. WasteTracking'!$H1426/100),0)</f>
        <v>0</v>
      </c>
      <c r="R1400" s="67">
        <f>IF(ISNUMBER('B. WasteTracking'!J1426), IF('B. WasteTracking'!$J$38=Calculations!$O$6,'B. WasteTracking'!J1426,'B. WasteTracking'!J1426*'B. WasteTracking'!$H1426/100),0)</f>
        <v>0</v>
      </c>
      <c r="S1400" s="67">
        <f>IF(ISNUMBER('B. WasteTracking'!K1426), 'B. WasteTracking'!K1426*'B. WasteTracking'!$H1426/100,0)</f>
        <v>0</v>
      </c>
      <c r="T1400" s="67">
        <f>IF(ISNUMBER('B. WasteTracking'!H1426), 'B. WasteTracking'!H1426,0)</f>
        <v>0</v>
      </c>
      <c r="W1400" s="9"/>
      <c r="X1400" s="9"/>
      <c r="AX1400" s="4">
        <v>1388</v>
      </c>
      <c r="AY1400" s="4" t="e">
        <f>IF(#REF!="", "0",#REF! *#REF!/100)</f>
        <v>#REF!</v>
      </c>
      <c r="AZ1400" s="4" t="e">
        <f>IF(#REF!="", "0",#REF! *#REF!/100)</f>
        <v>#REF!</v>
      </c>
      <c r="BA1400" s="4" t="e">
        <f>IF(#REF!="", "0",#REF! *#REF!/100)</f>
        <v>#REF!</v>
      </c>
      <c r="BB1400" s="4" t="e">
        <f>IF(#REF!="", "0",#REF! *#REF!/100)</f>
        <v>#REF!</v>
      </c>
    </row>
    <row r="1401" spans="15:54" x14ac:dyDescent="0.35">
      <c r="P1401" s="14">
        <f>'B. WasteTracking'!G1427</f>
        <v>0</v>
      </c>
      <c r="Q1401" s="67">
        <f>IF(ISNUMBER('B. WasteTracking'!I1427), IF('B. WasteTracking'!$I$38=Calculations!$O$6,'B. WasteTracking'!I1427,'B. WasteTracking'!I1427*'B. WasteTracking'!$H1427/100),0)</f>
        <v>0</v>
      </c>
      <c r="R1401" s="67">
        <f>IF(ISNUMBER('B. WasteTracking'!J1427), IF('B. WasteTracking'!$J$38=Calculations!$O$6,'B. WasteTracking'!J1427,'B. WasteTracking'!J1427*'B. WasteTracking'!$H1427/100),0)</f>
        <v>0</v>
      </c>
      <c r="S1401" s="67">
        <f>IF(ISNUMBER('B. WasteTracking'!K1427), 'B. WasteTracking'!K1427*'B. WasteTracking'!$H1427/100,0)</f>
        <v>0</v>
      </c>
      <c r="T1401" s="67">
        <f>IF(ISNUMBER('B. WasteTracking'!H1427), 'B. WasteTracking'!H1427,0)</f>
        <v>0</v>
      </c>
      <c r="W1401" s="9"/>
      <c r="X1401" s="9"/>
      <c r="AX1401" s="4">
        <v>1389</v>
      </c>
      <c r="AY1401" s="4" t="e">
        <f>IF(#REF!="", "0",#REF! *#REF!/100)</f>
        <v>#REF!</v>
      </c>
      <c r="AZ1401" s="4" t="e">
        <f>IF(#REF!="", "0",#REF! *#REF!/100)</f>
        <v>#REF!</v>
      </c>
      <c r="BA1401" s="4" t="e">
        <f>IF(#REF!="", "0",#REF! *#REF!/100)</f>
        <v>#REF!</v>
      </c>
      <c r="BB1401" s="4" t="e">
        <f>IF(#REF!="", "0",#REF! *#REF!/100)</f>
        <v>#REF!</v>
      </c>
    </row>
    <row r="1402" spans="15:54" x14ac:dyDescent="0.35">
      <c r="P1402" s="14">
        <f>'B. WasteTracking'!G1428</f>
        <v>0</v>
      </c>
      <c r="Q1402" s="67">
        <f>IF(ISNUMBER('B. WasteTracking'!I1428), IF('B. WasteTracking'!$I$38=Calculations!$O$6,'B. WasteTracking'!I1428,'B. WasteTracking'!I1428*'B. WasteTracking'!$H1428/100),0)</f>
        <v>0</v>
      </c>
      <c r="R1402" s="67">
        <f>IF(ISNUMBER('B. WasteTracking'!J1428), IF('B. WasteTracking'!$J$38=Calculations!$O$6,'B. WasteTracking'!J1428,'B. WasteTracking'!J1428*'B. WasteTracking'!$H1428/100),0)</f>
        <v>0</v>
      </c>
      <c r="S1402" s="67">
        <f>IF(ISNUMBER('B. WasteTracking'!K1428), 'B. WasteTracking'!K1428*'B. WasteTracking'!$H1428/100,0)</f>
        <v>0</v>
      </c>
      <c r="T1402" s="67">
        <f>IF(ISNUMBER('B. WasteTracking'!H1428), 'B. WasteTracking'!H1428,0)</f>
        <v>0</v>
      </c>
      <c r="W1402" s="9"/>
      <c r="X1402" s="9"/>
      <c r="AX1402" s="4">
        <v>1390</v>
      </c>
      <c r="AY1402" s="4" t="e">
        <f>IF(#REF!="", "0",#REF! *#REF!/100)</f>
        <v>#REF!</v>
      </c>
      <c r="AZ1402" s="4" t="e">
        <f>IF(#REF!="", "0",#REF! *#REF!/100)</f>
        <v>#REF!</v>
      </c>
      <c r="BA1402" s="4" t="e">
        <f>IF(#REF!="", "0",#REF! *#REF!/100)</f>
        <v>#REF!</v>
      </c>
      <c r="BB1402" s="4" t="e">
        <f>IF(#REF!="", "0",#REF! *#REF!/100)</f>
        <v>#REF!</v>
      </c>
    </row>
    <row r="1403" spans="15:54" x14ac:dyDescent="0.35">
      <c r="P1403" s="14">
        <f>'B. WasteTracking'!G1429</f>
        <v>0</v>
      </c>
      <c r="Q1403" s="67">
        <f>IF(ISNUMBER('B. WasteTracking'!I1429), IF('B. WasteTracking'!$I$38=Calculations!$O$6,'B. WasteTracking'!I1429,'B. WasteTracking'!I1429*'B. WasteTracking'!$H1429/100),0)</f>
        <v>0</v>
      </c>
      <c r="R1403" s="67">
        <f>IF(ISNUMBER('B. WasteTracking'!J1429), IF('B. WasteTracking'!$J$38=Calculations!$O$6,'B. WasteTracking'!J1429,'B. WasteTracking'!J1429*'B. WasteTracking'!$H1429/100),0)</f>
        <v>0</v>
      </c>
      <c r="S1403" s="67">
        <f>IF(ISNUMBER('B. WasteTracking'!K1429), 'B. WasteTracking'!K1429*'B. WasteTracking'!$H1429/100,0)</f>
        <v>0</v>
      </c>
      <c r="T1403" s="67">
        <f>IF(ISNUMBER('B. WasteTracking'!H1429), 'B. WasteTracking'!H1429,0)</f>
        <v>0</v>
      </c>
      <c r="W1403" s="9"/>
      <c r="X1403" s="9"/>
      <c r="AX1403" s="4">
        <v>1391</v>
      </c>
      <c r="AY1403" s="4" t="e">
        <f>IF(#REF!="", "0",#REF! *#REF!/100)</f>
        <v>#REF!</v>
      </c>
      <c r="AZ1403" s="4" t="e">
        <f>IF(#REF!="", "0",#REF! *#REF!/100)</f>
        <v>#REF!</v>
      </c>
      <c r="BA1403" s="4" t="e">
        <f>IF(#REF!="", "0",#REF! *#REF!/100)</f>
        <v>#REF!</v>
      </c>
      <c r="BB1403" s="4" t="e">
        <f>IF(#REF!="", "0",#REF! *#REF!/100)</f>
        <v>#REF!</v>
      </c>
    </row>
    <row r="1404" spans="15:54" x14ac:dyDescent="0.35">
      <c r="P1404" s="14">
        <f>'B. WasteTracking'!G1430</f>
        <v>0</v>
      </c>
      <c r="Q1404" s="67">
        <f>IF(ISNUMBER('B. WasteTracking'!I1430), IF('B. WasteTracking'!$I$38=Calculations!$O$6,'B. WasteTracking'!I1430,'B. WasteTracking'!I1430*'B. WasteTracking'!$H1430/100),0)</f>
        <v>0</v>
      </c>
      <c r="R1404" s="67">
        <f>IF(ISNUMBER('B. WasteTracking'!J1430), IF('B. WasteTracking'!$J$38=Calculations!$O$6,'B. WasteTracking'!J1430,'B. WasteTracking'!J1430*'B. WasteTracking'!$H1430/100),0)</f>
        <v>0</v>
      </c>
      <c r="S1404" s="67">
        <f>IF(ISNUMBER('B. WasteTracking'!K1430), 'B. WasteTracking'!K1430*'B. WasteTracking'!$H1430/100,0)</f>
        <v>0</v>
      </c>
      <c r="T1404" s="67">
        <f>IF(ISNUMBER('B. WasteTracking'!H1430), 'B. WasteTracking'!H1430,0)</f>
        <v>0</v>
      </c>
      <c r="W1404" s="9"/>
      <c r="X1404" s="9"/>
      <c r="AX1404" s="4">
        <v>1392</v>
      </c>
      <c r="AY1404" s="4" t="e">
        <f>IF(#REF!="", "0",#REF! *#REF!/100)</f>
        <v>#REF!</v>
      </c>
      <c r="AZ1404" s="4" t="e">
        <f>IF(#REF!="", "0",#REF! *#REF!/100)</f>
        <v>#REF!</v>
      </c>
      <c r="BA1404" s="4" t="e">
        <f>IF(#REF!="", "0",#REF! *#REF!/100)</f>
        <v>#REF!</v>
      </c>
      <c r="BB1404" s="4" t="e">
        <f>IF(#REF!="", "0",#REF! *#REF!/100)</f>
        <v>#REF!</v>
      </c>
    </row>
    <row r="1405" spans="15:54" x14ac:dyDescent="0.35">
      <c r="P1405" s="14">
        <f>'B. WasteTracking'!G1431</f>
        <v>0</v>
      </c>
      <c r="Q1405" s="67">
        <f>IF(ISNUMBER('B. WasteTracking'!I1431), IF('B. WasteTracking'!$I$38=Calculations!$O$6,'B. WasteTracking'!I1431,'B. WasteTracking'!I1431*'B. WasteTracking'!$H1431/100),0)</f>
        <v>0</v>
      </c>
      <c r="R1405" s="67">
        <f>IF(ISNUMBER('B. WasteTracking'!J1431), IF('B. WasteTracking'!$J$38=Calculations!$O$6,'B. WasteTracking'!J1431,'B. WasteTracking'!J1431*'B. WasteTracking'!$H1431/100),0)</f>
        <v>0</v>
      </c>
      <c r="S1405" s="67">
        <f>IF(ISNUMBER('B. WasteTracking'!K1431), 'B. WasteTracking'!K1431*'B. WasteTracking'!$H1431/100,0)</f>
        <v>0</v>
      </c>
      <c r="T1405" s="67">
        <f>IF(ISNUMBER('B. WasteTracking'!H1431), 'B. WasteTracking'!H1431,0)</f>
        <v>0</v>
      </c>
      <c r="W1405" s="9"/>
      <c r="X1405" s="9"/>
      <c r="AX1405" s="4">
        <v>1393</v>
      </c>
      <c r="AY1405" s="4" t="e">
        <f>IF(#REF!="", "0",#REF! *#REF!/100)</f>
        <v>#REF!</v>
      </c>
      <c r="AZ1405" s="4" t="e">
        <f>IF(#REF!="", "0",#REF! *#REF!/100)</f>
        <v>#REF!</v>
      </c>
      <c r="BA1405" s="4" t="e">
        <f>IF(#REF!="", "0",#REF! *#REF!/100)</f>
        <v>#REF!</v>
      </c>
      <c r="BB1405" s="4" t="e">
        <f>IF(#REF!="", "0",#REF! *#REF!/100)</f>
        <v>#REF!</v>
      </c>
    </row>
    <row r="1406" spans="15:54" x14ac:dyDescent="0.35">
      <c r="P1406" s="14">
        <f>'B. WasteTracking'!G1432</f>
        <v>0</v>
      </c>
      <c r="Q1406" s="67">
        <f>IF(ISNUMBER('B. WasteTracking'!I1432), IF('B. WasteTracking'!$I$38=Calculations!$O$6,'B. WasteTracking'!I1432,'B. WasteTracking'!I1432*'B. WasteTracking'!$H1432/100),0)</f>
        <v>0</v>
      </c>
      <c r="R1406" s="67">
        <f>IF(ISNUMBER('B. WasteTracking'!J1432), IF('B. WasteTracking'!$J$38=Calculations!$O$6,'B. WasteTracking'!J1432,'B. WasteTracking'!J1432*'B. WasteTracking'!$H1432/100),0)</f>
        <v>0</v>
      </c>
      <c r="S1406" s="67">
        <f>IF(ISNUMBER('B. WasteTracking'!K1432), 'B. WasteTracking'!K1432*'B. WasteTracking'!$H1432/100,0)</f>
        <v>0</v>
      </c>
      <c r="T1406" s="67">
        <f>IF(ISNUMBER('B. WasteTracking'!H1432), 'B. WasteTracking'!H1432,0)</f>
        <v>0</v>
      </c>
      <c r="W1406" s="9"/>
      <c r="X1406" s="9"/>
      <c r="AX1406" s="4">
        <v>1394</v>
      </c>
      <c r="AY1406" s="4" t="e">
        <f>IF(#REF!="", "0",#REF! *#REF!/100)</f>
        <v>#REF!</v>
      </c>
      <c r="AZ1406" s="4" t="e">
        <f>IF(#REF!="", "0",#REF! *#REF!/100)</f>
        <v>#REF!</v>
      </c>
      <c r="BA1406" s="4" t="e">
        <f>IF(#REF!="", "0",#REF! *#REF!/100)</f>
        <v>#REF!</v>
      </c>
      <c r="BB1406" s="4" t="e">
        <f>IF(#REF!="", "0",#REF! *#REF!/100)</f>
        <v>#REF!</v>
      </c>
    </row>
    <row r="1407" spans="15:54" x14ac:dyDescent="0.35">
      <c r="P1407" s="14">
        <f>'B. WasteTracking'!G1433</f>
        <v>0</v>
      </c>
      <c r="Q1407" s="67">
        <f>IF(ISNUMBER('B. WasteTracking'!I1433), IF('B. WasteTracking'!$I$38=Calculations!$O$6,'B. WasteTracking'!I1433,'B. WasteTracking'!I1433*'B. WasteTracking'!$H1433/100),0)</f>
        <v>0</v>
      </c>
      <c r="R1407" s="67">
        <f>IF(ISNUMBER('B. WasteTracking'!J1433), IF('B. WasteTracking'!$J$38=Calculations!$O$6,'B. WasteTracking'!J1433,'B. WasteTracking'!J1433*'B. WasteTracking'!$H1433/100),0)</f>
        <v>0</v>
      </c>
      <c r="S1407" s="67">
        <f>IF(ISNUMBER('B. WasteTracking'!K1433), 'B. WasteTracking'!K1433*'B. WasteTracking'!$H1433/100,0)</f>
        <v>0</v>
      </c>
      <c r="T1407" s="67">
        <f>IF(ISNUMBER('B. WasteTracking'!H1433), 'B. WasteTracking'!H1433,0)</f>
        <v>0</v>
      </c>
      <c r="W1407" s="9"/>
      <c r="X1407" s="9"/>
      <c r="AX1407" s="4">
        <v>1395</v>
      </c>
      <c r="AY1407" s="4" t="e">
        <f>IF(#REF!="", "0",#REF! *#REF!/100)</f>
        <v>#REF!</v>
      </c>
      <c r="AZ1407" s="4" t="e">
        <f>IF(#REF!="", "0",#REF! *#REF!/100)</f>
        <v>#REF!</v>
      </c>
      <c r="BA1407" s="4" t="e">
        <f>IF(#REF!="", "0",#REF! *#REF!/100)</f>
        <v>#REF!</v>
      </c>
      <c r="BB1407" s="4" t="e">
        <f>IF(#REF!="", "0",#REF! *#REF!/100)</f>
        <v>#REF!</v>
      </c>
    </row>
    <row r="1408" spans="15:54" x14ac:dyDescent="0.35">
      <c r="P1408" s="14">
        <f>'B. WasteTracking'!G1434</f>
        <v>0</v>
      </c>
      <c r="Q1408" s="67">
        <f>IF(ISNUMBER('B. WasteTracking'!I1434), IF('B. WasteTracking'!$I$38=Calculations!$O$6,'B. WasteTracking'!I1434,'B. WasteTracking'!I1434*'B. WasteTracking'!$H1434/100),0)</f>
        <v>0</v>
      </c>
      <c r="R1408" s="67">
        <f>IF(ISNUMBER('B. WasteTracking'!J1434), IF('B. WasteTracking'!$J$38=Calculations!$O$6,'B. WasteTracking'!J1434,'B. WasteTracking'!J1434*'B. WasteTracking'!$H1434/100),0)</f>
        <v>0</v>
      </c>
      <c r="S1408" s="67">
        <f>IF(ISNUMBER('B. WasteTracking'!K1434), 'B. WasteTracking'!K1434*'B. WasteTracking'!$H1434/100,0)</f>
        <v>0</v>
      </c>
      <c r="T1408" s="67">
        <f>IF(ISNUMBER('B. WasteTracking'!H1434), 'B. WasteTracking'!H1434,0)</f>
        <v>0</v>
      </c>
      <c r="W1408" s="9"/>
      <c r="X1408" s="9"/>
      <c r="AX1408" s="4">
        <v>1396</v>
      </c>
      <c r="AY1408" s="4" t="e">
        <f>IF(#REF!="", "0",#REF! *#REF!/100)</f>
        <v>#REF!</v>
      </c>
      <c r="AZ1408" s="4" t="e">
        <f>IF(#REF!="", "0",#REF! *#REF!/100)</f>
        <v>#REF!</v>
      </c>
      <c r="BA1408" s="4" t="e">
        <f>IF(#REF!="", "0",#REF! *#REF!/100)</f>
        <v>#REF!</v>
      </c>
      <c r="BB1408" s="4" t="e">
        <f>IF(#REF!="", "0",#REF! *#REF!/100)</f>
        <v>#REF!</v>
      </c>
    </row>
    <row r="1409" spans="16:54" x14ac:dyDescent="0.35">
      <c r="P1409" s="14">
        <f>'B. WasteTracking'!G1435</f>
        <v>0</v>
      </c>
      <c r="Q1409" s="67">
        <f>IF(ISNUMBER('B. WasteTracking'!I1435), IF('B. WasteTracking'!$I$38=Calculations!$O$6,'B. WasteTracking'!I1435,'B. WasteTracking'!I1435*'B. WasteTracking'!$H1435/100),0)</f>
        <v>0</v>
      </c>
      <c r="R1409" s="67">
        <f>IF(ISNUMBER('B. WasteTracking'!J1435), IF('B. WasteTracking'!$J$38=Calculations!$O$6,'B. WasteTracking'!J1435,'B. WasteTracking'!J1435*'B. WasteTracking'!$H1435/100),0)</f>
        <v>0</v>
      </c>
      <c r="S1409" s="67">
        <f>IF(ISNUMBER('B. WasteTracking'!K1435), 'B. WasteTracking'!K1435*'B. WasteTracking'!$H1435/100,0)</f>
        <v>0</v>
      </c>
      <c r="T1409" s="67">
        <f>IF(ISNUMBER('B. WasteTracking'!H1435), 'B. WasteTracking'!H1435,0)</f>
        <v>0</v>
      </c>
      <c r="W1409" s="9"/>
      <c r="X1409" s="9"/>
      <c r="AX1409" s="4">
        <v>1397</v>
      </c>
      <c r="AY1409" s="4" t="e">
        <f>IF(#REF!="", "0",#REF! *#REF!/100)</f>
        <v>#REF!</v>
      </c>
      <c r="AZ1409" s="4" t="e">
        <f>IF(#REF!="", "0",#REF! *#REF!/100)</f>
        <v>#REF!</v>
      </c>
      <c r="BA1409" s="4" t="e">
        <f>IF(#REF!="", "0",#REF! *#REF!/100)</f>
        <v>#REF!</v>
      </c>
      <c r="BB1409" s="4" t="e">
        <f>IF(#REF!="", "0",#REF! *#REF!/100)</f>
        <v>#REF!</v>
      </c>
    </row>
    <row r="1410" spans="16:54" x14ac:dyDescent="0.35">
      <c r="P1410" s="14">
        <f>'B. WasteTracking'!G1436</f>
        <v>0</v>
      </c>
      <c r="Q1410" s="67">
        <f>IF(ISNUMBER('B. WasteTracking'!I1436), IF('B. WasteTracking'!$I$38=Calculations!$O$6,'B. WasteTracking'!I1436,'B. WasteTracking'!I1436*'B. WasteTracking'!$H1436/100),0)</f>
        <v>0</v>
      </c>
      <c r="R1410" s="67">
        <f>IF(ISNUMBER('B. WasteTracking'!J1436), IF('B. WasteTracking'!$J$38=Calculations!$O$6,'B. WasteTracking'!J1436,'B. WasteTracking'!J1436*'B. WasteTracking'!$H1436/100),0)</f>
        <v>0</v>
      </c>
      <c r="S1410" s="67">
        <f>IF(ISNUMBER('B. WasteTracking'!K1436), 'B. WasteTracking'!K1436*'B. WasteTracking'!$H1436/100,0)</f>
        <v>0</v>
      </c>
      <c r="T1410" s="67">
        <f>IF(ISNUMBER('B. WasteTracking'!H1436), 'B. WasteTracking'!H1436,0)</f>
        <v>0</v>
      </c>
      <c r="W1410" s="9"/>
      <c r="X1410" s="9"/>
      <c r="AX1410" s="4">
        <v>1398</v>
      </c>
      <c r="AY1410" s="4" t="e">
        <f>IF(#REF!="", "0",#REF! *#REF!/100)</f>
        <v>#REF!</v>
      </c>
      <c r="AZ1410" s="4" t="e">
        <f>IF(#REF!="", "0",#REF! *#REF!/100)</f>
        <v>#REF!</v>
      </c>
      <c r="BA1410" s="4" t="e">
        <f>IF(#REF!="", "0",#REF! *#REF!/100)</f>
        <v>#REF!</v>
      </c>
      <c r="BB1410" s="4" t="e">
        <f>IF(#REF!="", "0",#REF! *#REF!/100)</f>
        <v>#REF!</v>
      </c>
    </row>
    <row r="1411" spans="16:54" x14ac:dyDescent="0.35">
      <c r="P1411" s="14">
        <f>'B. WasteTracking'!G1437</f>
        <v>0</v>
      </c>
      <c r="Q1411" s="67">
        <f>IF(ISNUMBER('B. WasteTracking'!I1437), IF('B. WasteTracking'!$I$38=Calculations!$O$6,'B. WasteTracking'!I1437,'B. WasteTracking'!I1437*'B. WasteTracking'!$H1437/100),0)</f>
        <v>0</v>
      </c>
      <c r="R1411" s="67">
        <f>IF(ISNUMBER('B. WasteTracking'!J1437), IF('B. WasteTracking'!$J$38=Calculations!$O$6,'B. WasteTracking'!J1437,'B. WasteTracking'!J1437*'B. WasteTracking'!$H1437/100),0)</f>
        <v>0</v>
      </c>
      <c r="S1411" s="67">
        <f>IF(ISNUMBER('B. WasteTracking'!K1437), 'B. WasteTracking'!K1437*'B. WasteTracking'!$H1437/100,0)</f>
        <v>0</v>
      </c>
      <c r="T1411" s="67">
        <f>IF(ISNUMBER('B. WasteTracking'!H1437), 'B. WasteTracking'!H1437,0)</f>
        <v>0</v>
      </c>
      <c r="W1411" s="9"/>
      <c r="X1411" s="9"/>
      <c r="AX1411" s="4">
        <v>1399</v>
      </c>
      <c r="AY1411" s="4" t="e">
        <f>IF(#REF!="", "0",#REF! *#REF!/100)</f>
        <v>#REF!</v>
      </c>
      <c r="AZ1411" s="4" t="e">
        <f>IF(#REF!="", "0",#REF! *#REF!/100)</f>
        <v>#REF!</v>
      </c>
      <c r="BA1411" s="4" t="e">
        <f>IF(#REF!="", "0",#REF! *#REF!/100)</f>
        <v>#REF!</v>
      </c>
      <c r="BB1411" s="4" t="e">
        <f>IF(#REF!="", "0",#REF! *#REF!/100)</f>
        <v>#REF!</v>
      </c>
    </row>
    <row r="1412" spans="16:54" x14ac:dyDescent="0.35">
      <c r="P1412" s="14">
        <f>'B. WasteTracking'!G1438</f>
        <v>0</v>
      </c>
      <c r="Q1412" s="67">
        <f>IF(ISNUMBER('B. WasteTracking'!I1438), IF('B. WasteTracking'!$I$38=Calculations!$O$6,'B. WasteTracking'!I1438,'B. WasteTracking'!I1438*'B. WasteTracking'!$H1438/100),0)</f>
        <v>0</v>
      </c>
      <c r="R1412" s="67">
        <f>IF(ISNUMBER('B. WasteTracking'!J1438), IF('B. WasteTracking'!$J$38=Calculations!$O$6,'B. WasteTracking'!J1438,'B. WasteTracking'!J1438*'B. WasteTracking'!$H1438/100),0)</f>
        <v>0</v>
      </c>
      <c r="S1412" s="67">
        <f>IF(ISNUMBER('B. WasteTracking'!K1438), 'B. WasteTracking'!K1438*'B. WasteTracking'!$H1438/100,0)</f>
        <v>0</v>
      </c>
      <c r="T1412" s="67">
        <f>IF(ISNUMBER('B. WasteTracking'!H1438), 'B. WasteTracking'!H1438,0)</f>
        <v>0</v>
      </c>
      <c r="W1412" s="9"/>
      <c r="X1412" s="9"/>
      <c r="AX1412" s="4">
        <v>1400</v>
      </c>
      <c r="AY1412" s="4" t="e">
        <f>IF(#REF!="", "0",#REF! *#REF!/100)</f>
        <v>#REF!</v>
      </c>
      <c r="AZ1412" s="4" t="e">
        <f>IF(#REF!="", "0",#REF! *#REF!/100)</f>
        <v>#REF!</v>
      </c>
      <c r="BA1412" s="4" t="e">
        <f>IF(#REF!="", "0",#REF! *#REF!/100)</f>
        <v>#REF!</v>
      </c>
      <c r="BB1412" s="4" t="e">
        <f>IF(#REF!="", "0",#REF! *#REF!/100)</f>
        <v>#REF!</v>
      </c>
    </row>
    <row r="1413" spans="16:54" x14ac:dyDescent="0.35">
      <c r="P1413" s="14">
        <f>'B. WasteTracking'!G1439</f>
        <v>0</v>
      </c>
      <c r="Q1413" s="67">
        <f>IF(ISNUMBER('B. WasteTracking'!I1439), IF('B. WasteTracking'!$I$38=Calculations!$O$6,'B. WasteTracking'!I1439,'B. WasteTracking'!I1439*'B. WasteTracking'!$H1439/100),0)</f>
        <v>0</v>
      </c>
      <c r="R1413" s="67">
        <f>IF(ISNUMBER('B. WasteTracking'!J1439), IF('B. WasteTracking'!$J$38=Calculations!$O$6,'B. WasteTracking'!J1439,'B. WasteTracking'!J1439*'B. WasteTracking'!$H1439/100),0)</f>
        <v>0</v>
      </c>
      <c r="S1413" s="67">
        <f>IF(ISNUMBER('B. WasteTracking'!K1439), 'B. WasteTracking'!K1439*'B. WasteTracking'!$H1439/100,0)</f>
        <v>0</v>
      </c>
      <c r="T1413" s="67">
        <f>IF(ISNUMBER('B. WasteTracking'!H1439), 'B. WasteTracking'!H1439,0)</f>
        <v>0</v>
      </c>
      <c r="W1413" s="9"/>
      <c r="X1413" s="9"/>
      <c r="AX1413" s="4">
        <v>1401</v>
      </c>
      <c r="AY1413" s="4" t="e">
        <f>IF(#REF!="", "0",#REF! *#REF!/100)</f>
        <v>#REF!</v>
      </c>
      <c r="AZ1413" s="4" t="e">
        <f>IF(#REF!="", "0",#REF! *#REF!/100)</f>
        <v>#REF!</v>
      </c>
      <c r="BA1413" s="4" t="e">
        <f>IF(#REF!="", "0",#REF! *#REF!/100)</f>
        <v>#REF!</v>
      </c>
      <c r="BB1413" s="4" t="e">
        <f>IF(#REF!="", "0",#REF! *#REF!/100)</f>
        <v>#REF!</v>
      </c>
    </row>
    <row r="1414" spans="16:54" x14ac:dyDescent="0.35">
      <c r="P1414" s="14">
        <f>'B. WasteTracking'!G1440</f>
        <v>0</v>
      </c>
      <c r="Q1414" s="67">
        <f>IF(ISNUMBER('B. WasteTracking'!I1440), IF('B. WasteTracking'!$I$38=Calculations!$O$6,'B. WasteTracking'!I1440,'B. WasteTracking'!I1440*'B. WasteTracking'!$H1440/100),0)</f>
        <v>0</v>
      </c>
      <c r="R1414" s="67">
        <f>IF(ISNUMBER('B. WasteTracking'!J1440), IF('B. WasteTracking'!$J$38=Calculations!$O$6,'B. WasteTracking'!J1440,'B. WasteTracking'!J1440*'B. WasteTracking'!$H1440/100),0)</f>
        <v>0</v>
      </c>
      <c r="S1414" s="67">
        <f>IF(ISNUMBER('B. WasteTracking'!K1440), 'B. WasteTracking'!K1440*'B. WasteTracking'!$H1440/100,0)</f>
        <v>0</v>
      </c>
      <c r="T1414" s="67">
        <f>IF(ISNUMBER('B. WasteTracking'!H1440), 'B. WasteTracking'!H1440,0)</f>
        <v>0</v>
      </c>
      <c r="W1414" s="9"/>
      <c r="X1414" s="9"/>
      <c r="AX1414" s="4">
        <v>1402</v>
      </c>
      <c r="AY1414" s="4" t="e">
        <f>IF(#REF!="", "0",#REF! *#REF!/100)</f>
        <v>#REF!</v>
      </c>
      <c r="AZ1414" s="4" t="e">
        <f>IF(#REF!="", "0",#REF! *#REF!/100)</f>
        <v>#REF!</v>
      </c>
      <c r="BA1414" s="4" t="e">
        <f>IF(#REF!="", "0",#REF! *#REF!/100)</f>
        <v>#REF!</v>
      </c>
      <c r="BB1414" s="4" t="e">
        <f>IF(#REF!="", "0",#REF! *#REF!/100)</f>
        <v>#REF!</v>
      </c>
    </row>
    <row r="1415" spans="16:54" x14ac:dyDescent="0.35">
      <c r="P1415" s="14">
        <f>'B. WasteTracking'!G1441</f>
        <v>0</v>
      </c>
      <c r="Q1415" s="67">
        <f>IF(ISNUMBER('B. WasteTracking'!I1441), IF('B. WasteTracking'!$I$38=Calculations!$O$6,'B. WasteTracking'!I1441,'B. WasteTracking'!I1441*'B. WasteTracking'!$H1441/100),0)</f>
        <v>0</v>
      </c>
      <c r="R1415" s="67">
        <f>IF(ISNUMBER('B. WasteTracking'!J1441), IF('B. WasteTracking'!$J$38=Calculations!$O$6,'B. WasteTracking'!J1441,'B. WasteTracking'!J1441*'B. WasteTracking'!$H1441/100),0)</f>
        <v>0</v>
      </c>
      <c r="S1415" s="67">
        <f>IF(ISNUMBER('B. WasteTracking'!K1441), 'B. WasteTracking'!K1441*'B. WasteTracking'!$H1441/100,0)</f>
        <v>0</v>
      </c>
      <c r="T1415" s="67">
        <f>IF(ISNUMBER('B. WasteTracking'!H1441), 'B. WasteTracking'!H1441,0)</f>
        <v>0</v>
      </c>
      <c r="W1415" s="9"/>
      <c r="X1415" s="9"/>
      <c r="AX1415" s="4">
        <v>1403</v>
      </c>
      <c r="AY1415" s="4" t="e">
        <f>IF(#REF!="", "0",#REF! *#REF!/100)</f>
        <v>#REF!</v>
      </c>
      <c r="AZ1415" s="4" t="e">
        <f>IF(#REF!="", "0",#REF! *#REF!/100)</f>
        <v>#REF!</v>
      </c>
      <c r="BA1415" s="4" t="e">
        <f>IF(#REF!="", "0",#REF! *#REF!/100)</f>
        <v>#REF!</v>
      </c>
      <c r="BB1415" s="4" t="e">
        <f>IF(#REF!="", "0",#REF! *#REF!/100)</f>
        <v>#REF!</v>
      </c>
    </row>
    <row r="1416" spans="16:54" x14ac:dyDescent="0.35">
      <c r="P1416" s="14">
        <f>'B. WasteTracking'!G1442</f>
        <v>0</v>
      </c>
      <c r="Q1416" s="67">
        <f>IF(ISNUMBER('B. WasteTracking'!I1442), IF('B. WasteTracking'!$I$38=Calculations!$O$6,'B. WasteTracking'!I1442,'B. WasteTracking'!I1442*'B. WasteTracking'!$H1442/100),0)</f>
        <v>0</v>
      </c>
      <c r="R1416" s="67">
        <f>IF(ISNUMBER('B. WasteTracking'!J1442), IF('B. WasteTracking'!$J$38=Calculations!$O$6,'B. WasteTracking'!J1442,'B. WasteTracking'!J1442*'B. WasteTracking'!$H1442/100),0)</f>
        <v>0</v>
      </c>
      <c r="S1416" s="67">
        <f>IF(ISNUMBER('B. WasteTracking'!K1442), 'B. WasteTracking'!K1442*'B. WasteTracking'!$H1442/100,0)</f>
        <v>0</v>
      </c>
      <c r="T1416" s="67">
        <f>IF(ISNUMBER('B. WasteTracking'!H1442), 'B. WasteTracking'!H1442,0)</f>
        <v>0</v>
      </c>
      <c r="W1416" s="9"/>
      <c r="X1416" s="9"/>
      <c r="AX1416" s="4">
        <v>1404</v>
      </c>
      <c r="AY1416" s="4" t="e">
        <f>IF(#REF!="", "0",#REF! *#REF!/100)</f>
        <v>#REF!</v>
      </c>
      <c r="AZ1416" s="4" t="e">
        <f>IF(#REF!="", "0",#REF! *#REF!/100)</f>
        <v>#REF!</v>
      </c>
      <c r="BA1416" s="4" t="e">
        <f>IF(#REF!="", "0",#REF! *#REF!/100)</f>
        <v>#REF!</v>
      </c>
      <c r="BB1416" s="4" t="e">
        <f>IF(#REF!="", "0",#REF! *#REF!/100)</f>
        <v>#REF!</v>
      </c>
    </row>
    <row r="1417" spans="16:54" x14ac:dyDescent="0.35">
      <c r="P1417" s="14">
        <f>'B. WasteTracking'!G1443</f>
        <v>0</v>
      </c>
      <c r="Q1417" s="67">
        <f>IF(ISNUMBER('B. WasteTracking'!I1443), IF('B. WasteTracking'!$I$38=Calculations!$O$6,'B. WasteTracking'!I1443,'B. WasteTracking'!I1443*'B. WasteTracking'!$H1443/100),0)</f>
        <v>0</v>
      </c>
      <c r="R1417" s="67">
        <f>IF(ISNUMBER('B. WasteTracking'!J1443), IF('B. WasteTracking'!$J$38=Calculations!$O$6,'B. WasteTracking'!J1443,'B. WasteTracking'!J1443*'B. WasteTracking'!$H1443/100),0)</f>
        <v>0</v>
      </c>
      <c r="S1417" s="67">
        <f>IF(ISNUMBER('B. WasteTracking'!K1443), 'B. WasteTracking'!K1443*'B. WasteTracking'!$H1443/100,0)</f>
        <v>0</v>
      </c>
      <c r="T1417" s="67">
        <f>IF(ISNUMBER('B. WasteTracking'!H1443), 'B. WasteTracking'!H1443,0)</f>
        <v>0</v>
      </c>
      <c r="W1417" s="9"/>
      <c r="X1417" s="9"/>
      <c r="AX1417" s="4">
        <v>1405</v>
      </c>
      <c r="AY1417" s="4" t="e">
        <f>IF(#REF!="", "0",#REF! *#REF!/100)</f>
        <v>#REF!</v>
      </c>
      <c r="AZ1417" s="4" t="e">
        <f>IF(#REF!="", "0",#REF! *#REF!/100)</f>
        <v>#REF!</v>
      </c>
      <c r="BA1417" s="4" t="e">
        <f>IF(#REF!="", "0",#REF! *#REF!/100)</f>
        <v>#REF!</v>
      </c>
      <c r="BB1417" s="4" t="e">
        <f>IF(#REF!="", "0",#REF! *#REF!/100)</f>
        <v>#REF!</v>
      </c>
    </row>
    <row r="1418" spans="16:54" x14ac:dyDescent="0.35">
      <c r="P1418" s="14">
        <f>'B. WasteTracking'!G1444</f>
        <v>0</v>
      </c>
      <c r="Q1418" s="67">
        <f>IF(ISNUMBER('B. WasteTracking'!I1444), IF('B. WasteTracking'!$I$38=Calculations!$O$6,'B. WasteTracking'!I1444,'B. WasteTracking'!I1444*'B. WasteTracking'!$H1444/100),0)</f>
        <v>0</v>
      </c>
      <c r="R1418" s="67">
        <f>IF(ISNUMBER('B. WasteTracking'!J1444), IF('B. WasteTracking'!$J$38=Calculations!$O$6,'B. WasteTracking'!J1444,'B. WasteTracking'!J1444*'B. WasteTracking'!$H1444/100),0)</f>
        <v>0</v>
      </c>
      <c r="S1418" s="67">
        <f>IF(ISNUMBER('B. WasteTracking'!K1444), 'B. WasteTracking'!K1444*'B. WasteTracking'!$H1444/100,0)</f>
        <v>0</v>
      </c>
      <c r="T1418" s="67">
        <f>IF(ISNUMBER('B. WasteTracking'!H1444), 'B. WasteTracking'!H1444,0)</f>
        <v>0</v>
      </c>
      <c r="W1418" s="9"/>
      <c r="X1418" s="9"/>
      <c r="AX1418" s="4">
        <v>1406</v>
      </c>
      <c r="AY1418" s="4" t="e">
        <f>IF(#REF!="", "0",#REF! *#REF!/100)</f>
        <v>#REF!</v>
      </c>
      <c r="AZ1418" s="4" t="e">
        <f>IF(#REF!="", "0",#REF! *#REF!/100)</f>
        <v>#REF!</v>
      </c>
      <c r="BA1418" s="4" t="e">
        <f>IF(#REF!="", "0",#REF! *#REF!/100)</f>
        <v>#REF!</v>
      </c>
      <c r="BB1418" s="4" t="e">
        <f>IF(#REF!="", "0",#REF! *#REF!/100)</f>
        <v>#REF!</v>
      </c>
    </row>
    <row r="1419" spans="16:54" x14ac:dyDescent="0.35">
      <c r="P1419" s="14">
        <f>'B. WasteTracking'!G1445</f>
        <v>0</v>
      </c>
      <c r="Q1419" s="67">
        <f>IF(ISNUMBER('B. WasteTracking'!I1445), IF('B. WasteTracking'!$I$38=Calculations!$O$6,'B. WasteTracking'!I1445,'B. WasteTracking'!I1445*'B. WasteTracking'!$H1445/100),0)</f>
        <v>0</v>
      </c>
      <c r="R1419" s="67">
        <f>IF(ISNUMBER('B. WasteTracking'!J1445), IF('B. WasteTracking'!$J$38=Calculations!$O$6,'B. WasteTracking'!J1445,'B. WasteTracking'!J1445*'B. WasteTracking'!$H1445/100),0)</f>
        <v>0</v>
      </c>
      <c r="S1419" s="67">
        <f>IF(ISNUMBER('B. WasteTracking'!K1445), 'B. WasteTracking'!K1445*'B. WasteTracking'!$H1445/100,0)</f>
        <v>0</v>
      </c>
      <c r="T1419" s="67">
        <f>IF(ISNUMBER('B. WasteTracking'!H1445), 'B. WasteTracking'!H1445,0)</f>
        <v>0</v>
      </c>
      <c r="W1419" s="9"/>
      <c r="X1419" s="9"/>
      <c r="AX1419" s="4">
        <v>1407</v>
      </c>
      <c r="AY1419" s="4" t="e">
        <f>IF(#REF!="", "0",#REF! *#REF!/100)</f>
        <v>#REF!</v>
      </c>
      <c r="AZ1419" s="4" t="e">
        <f>IF(#REF!="", "0",#REF! *#REF!/100)</f>
        <v>#REF!</v>
      </c>
      <c r="BA1419" s="4" t="e">
        <f>IF(#REF!="", "0",#REF! *#REF!/100)</f>
        <v>#REF!</v>
      </c>
      <c r="BB1419" s="4" t="e">
        <f>IF(#REF!="", "0",#REF! *#REF!/100)</f>
        <v>#REF!</v>
      </c>
    </row>
    <row r="1420" spans="16:54" x14ac:dyDescent="0.35">
      <c r="P1420" s="14">
        <f>'B. WasteTracking'!G1446</f>
        <v>0</v>
      </c>
      <c r="Q1420" s="67">
        <f>IF(ISNUMBER('B. WasteTracking'!I1446), IF('B. WasteTracking'!$I$38=Calculations!$O$6,'B. WasteTracking'!I1446,'B. WasteTracking'!I1446*'B. WasteTracking'!$H1446/100),0)</f>
        <v>0</v>
      </c>
      <c r="R1420" s="67">
        <f>IF(ISNUMBER('B. WasteTracking'!J1446), IF('B. WasteTracking'!$J$38=Calculations!$O$6,'B. WasteTracking'!J1446,'B. WasteTracking'!J1446*'B. WasteTracking'!$H1446/100),0)</f>
        <v>0</v>
      </c>
      <c r="S1420" s="67">
        <f>IF(ISNUMBER('B. WasteTracking'!K1446), 'B. WasteTracking'!K1446*'B. WasteTracking'!$H1446/100,0)</f>
        <v>0</v>
      </c>
      <c r="T1420" s="67">
        <f>IF(ISNUMBER('B. WasteTracking'!H1446), 'B. WasteTracking'!H1446,0)</f>
        <v>0</v>
      </c>
      <c r="W1420" s="9"/>
      <c r="X1420" s="9"/>
      <c r="AX1420" s="4">
        <v>1408</v>
      </c>
      <c r="AY1420" s="4" t="e">
        <f>IF(#REF!="", "0",#REF! *#REF!/100)</f>
        <v>#REF!</v>
      </c>
      <c r="AZ1420" s="4" t="e">
        <f>IF(#REF!="", "0",#REF! *#REF!/100)</f>
        <v>#REF!</v>
      </c>
      <c r="BA1420" s="4" t="e">
        <f>IF(#REF!="", "0",#REF! *#REF!/100)</f>
        <v>#REF!</v>
      </c>
      <c r="BB1420" s="4" t="e">
        <f>IF(#REF!="", "0",#REF! *#REF!/100)</f>
        <v>#REF!</v>
      </c>
    </row>
    <row r="1421" spans="16:54" x14ac:dyDescent="0.35">
      <c r="P1421" s="14">
        <f>'B. WasteTracking'!G1447</f>
        <v>0</v>
      </c>
      <c r="Q1421" s="67">
        <f>IF(ISNUMBER('B. WasteTracking'!I1447), IF('B. WasteTracking'!$I$38=Calculations!$O$6,'B. WasteTracking'!I1447,'B. WasteTracking'!I1447*'B. WasteTracking'!$H1447/100),0)</f>
        <v>0</v>
      </c>
      <c r="R1421" s="67">
        <f>IF(ISNUMBER('B. WasteTracking'!J1447), IF('B. WasteTracking'!$J$38=Calculations!$O$6,'B. WasteTracking'!J1447,'B. WasteTracking'!J1447*'B. WasteTracking'!$H1447/100),0)</f>
        <v>0</v>
      </c>
      <c r="S1421" s="67">
        <f>IF(ISNUMBER('B. WasteTracking'!K1447), 'B. WasteTracking'!K1447*'B. WasteTracking'!$H1447/100,0)</f>
        <v>0</v>
      </c>
      <c r="T1421" s="67">
        <f>IF(ISNUMBER('B. WasteTracking'!H1447), 'B. WasteTracking'!H1447,0)</f>
        <v>0</v>
      </c>
      <c r="W1421" s="9"/>
      <c r="X1421" s="9"/>
      <c r="AX1421" s="4">
        <v>1409</v>
      </c>
      <c r="AY1421" s="4" t="e">
        <f>IF(#REF!="", "0",#REF! *#REF!/100)</f>
        <v>#REF!</v>
      </c>
      <c r="AZ1421" s="4" t="e">
        <f>IF(#REF!="", "0",#REF! *#REF!/100)</f>
        <v>#REF!</v>
      </c>
      <c r="BA1421" s="4" t="e">
        <f>IF(#REF!="", "0",#REF! *#REF!/100)</f>
        <v>#REF!</v>
      </c>
      <c r="BB1421" s="4" t="e">
        <f>IF(#REF!="", "0",#REF! *#REF!/100)</f>
        <v>#REF!</v>
      </c>
    </row>
    <row r="1422" spans="16:54" x14ac:dyDescent="0.35">
      <c r="P1422" s="14">
        <f>'B. WasteTracking'!G1448</f>
        <v>0</v>
      </c>
      <c r="Q1422" s="67">
        <f>IF(ISNUMBER('B. WasteTracking'!I1448), IF('B. WasteTracking'!$I$38=Calculations!$O$6,'B. WasteTracking'!I1448,'B. WasteTracking'!I1448*'B. WasteTracking'!$H1448/100),0)</f>
        <v>0</v>
      </c>
      <c r="R1422" s="67">
        <f>IF(ISNUMBER('B. WasteTracking'!J1448), IF('B. WasteTracking'!$J$38=Calculations!$O$6,'B. WasteTracking'!J1448,'B. WasteTracking'!J1448*'B. WasteTracking'!$H1448/100),0)</f>
        <v>0</v>
      </c>
      <c r="S1422" s="67">
        <f>IF(ISNUMBER('B. WasteTracking'!K1448), 'B. WasteTracking'!K1448*'B. WasteTracking'!$H1448/100,0)</f>
        <v>0</v>
      </c>
      <c r="T1422" s="67">
        <f>IF(ISNUMBER('B. WasteTracking'!H1448), 'B. WasteTracking'!H1448,0)</f>
        <v>0</v>
      </c>
      <c r="W1422" s="9"/>
      <c r="X1422" s="9"/>
      <c r="AX1422" s="4">
        <v>1410</v>
      </c>
      <c r="AY1422" s="4" t="e">
        <f>IF(#REF!="", "0",#REF! *#REF!/100)</f>
        <v>#REF!</v>
      </c>
      <c r="AZ1422" s="4" t="e">
        <f>IF(#REF!="", "0",#REF! *#REF!/100)</f>
        <v>#REF!</v>
      </c>
      <c r="BA1422" s="4" t="e">
        <f>IF(#REF!="", "0",#REF! *#REF!/100)</f>
        <v>#REF!</v>
      </c>
      <c r="BB1422" s="4" t="e">
        <f>IF(#REF!="", "0",#REF! *#REF!/100)</f>
        <v>#REF!</v>
      </c>
    </row>
    <row r="1423" spans="16:54" x14ac:dyDescent="0.35">
      <c r="P1423" s="14">
        <f>'B. WasteTracking'!G1449</f>
        <v>0</v>
      </c>
      <c r="Q1423" s="67">
        <f>IF(ISNUMBER('B. WasteTracking'!I1449), IF('B. WasteTracking'!$I$38=Calculations!$O$6,'B. WasteTracking'!I1449,'B. WasteTracking'!I1449*'B. WasteTracking'!$H1449/100),0)</f>
        <v>0</v>
      </c>
      <c r="R1423" s="67">
        <f>IF(ISNUMBER('B. WasteTracking'!J1449), IF('B. WasteTracking'!$J$38=Calculations!$O$6,'B. WasteTracking'!J1449,'B. WasteTracking'!J1449*'B. WasteTracking'!$H1449/100),0)</f>
        <v>0</v>
      </c>
      <c r="S1423" s="67">
        <f>IF(ISNUMBER('B. WasteTracking'!K1449), 'B. WasteTracking'!K1449*'B. WasteTracking'!$H1449/100,0)</f>
        <v>0</v>
      </c>
      <c r="T1423" s="67">
        <f>IF(ISNUMBER('B. WasteTracking'!H1449), 'B. WasteTracking'!H1449,0)</f>
        <v>0</v>
      </c>
      <c r="W1423" s="9"/>
      <c r="X1423" s="9"/>
      <c r="AX1423" s="4">
        <v>1411</v>
      </c>
      <c r="AY1423" s="4" t="e">
        <f>IF(#REF!="", "0",#REF! *#REF!/100)</f>
        <v>#REF!</v>
      </c>
      <c r="AZ1423" s="4" t="e">
        <f>IF(#REF!="", "0",#REF! *#REF!/100)</f>
        <v>#REF!</v>
      </c>
      <c r="BA1423" s="4" t="e">
        <f>IF(#REF!="", "0",#REF! *#REF!/100)</f>
        <v>#REF!</v>
      </c>
      <c r="BB1423" s="4" t="e">
        <f>IF(#REF!="", "0",#REF! *#REF!/100)</f>
        <v>#REF!</v>
      </c>
    </row>
    <row r="1424" spans="16:54" x14ac:dyDescent="0.35">
      <c r="P1424" s="14">
        <f>'B. WasteTracking'!G1450</f>
        <v>0</v>
      </c>
      <c r="Q1424" s="67">
        <f>IF(ISNUMBER('B. WasteTracking'!I1450), IF('B. WasteTracking'!$I$38=Calculations!$O$6,'B. WasteTracking'!I1450,'B. WasteTracking'!I1450*'B. WasteTracking'!$H1450/100),0)</f>
        <v>0</v>
      </c>
      <c r="R1424" s="67">
        <f>IF(ISNUMBER('B. WasteTracking'!J1450), IF('B. WasteTracking'!$J$38=Calculations!$O$6,'B. WasteTracking'!J1450,'B. WasteTracking'!J1450*'B. WasteTracking'!$H1450/100),0)</f>
        <v>0</v>
      </c>
      <c r="S1424" s="67">
        <f>IF(ISNUMBER('B. WasteTracking'!K1450), 'B. WasteTracking'!K1450*'B. WasteTracking'!$H1450/100,0)</f>
        <v>0</v>
      </c>
      <c r="T1424" s="67">
        <f>IF(ISNUMBER('B. WasteTracking'!H1450), 'B. WasteTracking'!H1450,0)</f>
        <v>0</v>
      </c>
      <c r="W1424" s="9"/>
      <c r="X1424" s="9"/>
      <c r="AX1424" s="4">
        <v>1412</v>
      </c>
      <c r="AY1424" s="4" t="e">
        <f>IF(#REF!="", "0",#REF! *#REF!/100)</f>
        <v>#REF!</v>
      </c>
      <c r="AZ1424" s="4" t="e">
        <f>IF(#REF!="", "0",#REF! *#REF!/100)</f>
        <v>#REF!</v>
      </c>
      <c r="BA1424" s="4" t="e">
        <f>IF(#REF!="", "0",#REF! *#REF!/100)</f>
        <v>#REF!</v>
      </c>
      <c r="BB1424" s="4" t="e">
        <f>IF(#REF!="", "0",#REF! *#REF!/100)</f>
        <v>#REF!</v>
      </c>
    </row>
    <row r="1425" spans="16:54" x14ac:dyDescent="0.35">
      <c r="P1425" s="14">
        <f>'B. WasteTracking'!G1451</f>
        <v>0</v>
      </c>
      <c r="Q1425" s="67">
        <f>IF(ISNUMBER('B. WasteTracking'!I1451), IF('B. WasteTracking'!$I$38=Calculations!$O$6,'B. WasteTracking'!I1451,'B. WasteTracking'!I1451*'B. WasteTracking'!$H1451/100),0)</f>
        <v>0</v>
      </c>
      <c r="R1425" s="67">
        <f>IF(ISNUMBER('B. WasteTracking'!J1451), IF('B. WasteTracking'!$J$38=Calculations!$O$6,'B. WasteTracking'!J1451,'B. WasteTracking'!J1451*'B. WasteTracking'!$H1451/100),0)</f>
        <v>0</v>
      </c>
      <c r="S1425" s="67">
        <f>IF(ISNUMBER('B. WasteTracking'!K1451), 'B. WasteTracking'!K1451*'B. WasteTracking'!$H1451/100,0)</f>
        <v>0</v>
      </c>
      <c r="T1425" s="67">
        <f>IF(ISNUMBER('B. WasteTracking'!H1451), 'B. WasteTracking'!H1451,0)</f>
        <v>0</v>
      </c>
      <c r="W1425" s="9"/>
      <c r="X1425" s="9"/>
      <c r="AX1425" s="4">
        <v>1413</v>
      </c>
      <c r="AY1425" s="4" t="e">
        <f>IF(#REF!="", "0",#REF! *#REF!/100)</f>
        <v>#REF!</v>
      </c>
      <c r="AZ1425" s="4" t="e">
        <f>IF(#REF!="", "0",#REF! *#REF!/100)</f>
        <v>#REF!</v>
      </c>
      <c r="BA1425" s="4" t="e">
        <f>IF(#REF!="", "0",#REF! *#REF!/100)</f>
        <v>#REF!</v>
      </c>
      <c r="BB1425" s="4" t="e">
        <f>IF(#REF!="", "0",#REF! *#REF!/100)</f>
        <v>#REF!</v>
      </c>
    </row>
    <row r="1426" spans="16:54" x14ac:dyDescent="0.35">
      <c r="P1426" s="14">
        <f>'B. WasteTracking'!G1452</f>
        <v>0</v>
      </c>
      <c r="Q1426" s="67">
        <f>IF(ISNUMBER('B. WasteTracking'!I1452), IF('B. WasteTracking'!$I$38=Calculations!$O$6,'B. WasteTracking'!I1452,'B. WasteTracking'!I1452*'B. WasteTracking'!$H1452/100),0)</f>
        <v>0</v>
      </c>
      <c r="R1426" s="67">
        <f>IF(ISNUMBER('B. WasteTracking'!J1452), IF('B. WasteTracking'!$J$38=Calculations!$O$6,'B. WasteTracking'!J1452,'B. WasteTracking'!J1452*'B. WasteTracking'!$H1452/100),0)</f>
        <v>0</v>
      </c>
      <c r="S1426" s="67">
        <f>IF(ISNUMBER('B. WasteTracking'!K1452), 'B. WasteTracking'!K1452*'B. WasteTracking'!$H1452/100,0)</f>
        <v>0</v>
      </c>
      <c r="T1426" s="67">
        <f>IF(ISNUMBER('B. WasteTracking'!H1452), 'B. WasteTracking'!H1452,0)</f>
        <v>0</v>
      </c>
      <c r="W1426" s="9"/>
      <c r="X1426" s="9"/>
      <c r="AX1426" s="4">
        <v>1414</v>
      </c>
      <c r="AY1426" s="4" t="e">
        <f>IF(#REF!="", "0",#REF! *#REF!/100)</f>
        <v>#REF!</v>
      </c>
      <c r="AZ1426" s="4" t="e">
        <f>IF(#REF!="", "0",#REF! *#REF!/100)</f>
        <v>#REF!</v>
      </c>
      <c r="BA1426" s="4" t="e">
        <f>IF(#REF!="", "0",#REF! *#REF!/100)</f>
        <v>#REF!</v>
      </c>
      <c r="BB1426" s="4" t="e">
        <f>IF(#REF!="", "0",#REF! *#REF!/100)</f>
        <v>#REF!</v>
      </c>
    </row>
    <row r="1427" spans="16:54" x14ac:dyDescent="0.35">
      <c r="P1427" s="14">
        <f>'B. WasteTracking'!G1453</f>
        <v>0</v>
      </c>
      <c r="Q1427" s="67">
        <f>IF(ISNUMBER('B. WasteTracking'!I1453), IF('B. WasteTracking'!$I$38=Calculations!$O$6,'B. WasteTracking'!I1453,'B. WasteTracking'!I1453*'B. WasteTracking'!$H1453/100),0)</f>
        <v>0</v>
      </c>
      <c r="R1427" s="67">
        <f>IF(ISNUMBER('B. WasteTracking'!J1453), IF('B. WasteTracking'!$J$38=Calculations!$O$6,'B. WasteTracking'!J1453,'B. WasteTracking'!J1453*'B. WasteTracking'!$H1453/100),0)</f>
        <v>0</v>
      </c>
      <c r="S1427" s="67">
        <f>IF(ISNUMBER('B. WasteTracking'!K1453), 'B. WasteTracking'!K1453*'B. WasteTracking'!$H1453/100,0)</f>
        <v>0</v>
      </c>
      <c r="T1427" s="67">
        <f>IF(ISNUMBER('B. WasteTracking'!H1453), 'B. WasteTracking'!H1453,0)</f>
        <v>0</v>
      </c>
      <c r="W1427" s="9"/>
      <c r="X1427" s="9"/>
      <c r="AX1427" s="4">
        <v>1415</v>
      </c>
      <c r="AY1427" s="4" t="e">
        <f>IF(#REF!="", "0",#REF! *#REF!/100)</f>
        <v>#REF!</v>
      </c>
      <c r="AZ1427" s="4" t="e">
        <f>IF(#REF!="", "0",#REF! *#REF!/100)</f>
        <v>#REF!</v>
      </c>
      <c r="BA1427" s="4" t="e">
        <f>IF(#REF!="", "0",#REF! *#REF!/100)</f>
        <v>#REF!</v>
      </c>
      <c r="BB1427" s="4" t="e">
        <f>IF(#REF!="", "0",#REF! *#REF!/100)</f>
        <v>#REF!</v>
      </c>
    </row>
    <row r="1428" spans="16:54" x14ac:dyDescent="0.35">
      <c r="P1428" s="14">
        <f>'B. WasteTracking'!G1454</f>
        <v>0</v>
      </c>
      <c r="Q1428" s="67">
        <f>IF(ISNUMBER('B. WasteTracking'!I1454), IF('B. WasteTracking'!$I$38=Calculations!$O$6,'B. WasteTracking'!I1454,'B. WasteTracking'!I1454*'B. WasteTracking'!$H1454/100),0)</f>
        <v>0</v>
      </c>
      <c r="R1428" s="67">
        <f>IF(ISNUMBER('B. WasteTracking'!J1454), IF('B. WasteTracking'!$J$38=Calculations!$O$6,'B. WasteTracking'!J1454,'B. WasteTracking'!J1454*'B. WasteTracking'!$H1454/100),0)</f>
        <v>0</v>
      </c>
      <c r="S1428" s="67">
        <f>IF(ISNUMBER('B. WasteTracking'!K1454), 'B. WasteTracking'!K1454*'B. WasteTracking'!$H1454/100,0)</f>
        <v>0</v>
      </c>
      <c r="T1428" s="67">
        <f>IF(ISNUMBER('B. WasteTracking'!H1454), 'B. WasteTracking'!H1454,0)</f>
        <v>0</v>
      </c>
      <c r="W1428" s="9"/>
      <c r="X1428" s="9"/>
      <c r="AX1428" s="4">
        <v>1416</v>
      </c>
      <c r="AY1428" s="4" t="e">
        <f>IF(#REF!="", "0",#REF! *#REF!/100)</f>
        <v>#REF!</v>
      </c>
      <c r="AZ1428" s="4" t="e">
        <f>IF(#REF!="", "0",#REF! *#REF!/100)</f>
        <v>#REF!</v>
      </c>
      <c r="BA1428" s="4" t="e">
        <f>IF(#REF!="", "0",#REF! *#REF!/100)</f>
        <v>#REF!</v>
      </c>
      <c r="BB1428" s="4" t="e">
        <f>IF(#REF!="", "0",#REF! *#REF!/100)</f>
        <v>#REF!</v>
      </c>
    </row>
    <row r="1429" spans="16:54" x14ac:dyDescent="0.35">
      <c r="P1429" s="14">
        <f>'B. WasteTracking'!G1455</f>
        <v>0</v>
      </c>
      <c r="Q1429" s="67">
        <f>IF(ISNUMBER('B. WasteTracking'!I1455), IF('B. WasteTracking'!$I$38=Calculations!$O$6,'B. WasteTracking'!I1455,'B. WasteTracking'!I1455*'B. WasteTracking'!$H1455/100),0)</f>
        <v>0</v>
      </c>
      <c r="R1429" s="67">
        <f>IF(ISNUMBER('B. WasteTracking'!J1455), IF('B. WasteTracking'!$J$38=Calculations!$O$6,'B. WasteTracking'!J1455,'B. WasteTracking'!J1455*'B. WasteTracking'!$H1455/100),0)</f>
        <v>0</v>
      </c>
      <c r="S1429" s="67">
        <f>IF(ISNUMBER('B. WasteTracking'!K1455), 'B. WasteTracking'!K1455*'B. WasteTracking'!$H1455/100,0)</f>
        <v>0</v>
      </c>
      <c r="T1429" s="67">
        <f>IF(ISNUMBER('B. WasteTracking'!H1455), 'B. WasteTracking'!H1455,0)</f>
        <v>0</v>
      </c>
      <c r="W1429" s="9"/>
      <c r="X1429" s="9"/>
      <c r="AX1429" s="4">
        <v>1417</v>
      </c>
      <c r="AY1429" s="4" t="e">
        <f>IF(#REF!="", "0",#REF! *#REF!/100)</f>
        <v>#REF!</v>
      </c>
      <c r="AZ1429" s="4" t="e">
        <f>IF(#REF!="", "0",#REF! *#REF!/100)</f>
        <v>#REF!</v>
      </c>
      <c r="BA1429" s="4" t="e">
        <f>IF(#REF!="", "0",#REF! *#REF!/100)</f>
        <v>#REF!</v>
      </c>
      <c r="BB1429" s="4" t="e">
        <f>IF(#REF!="", "0",#REF! *#REF!/100)</f>
        <v>#REF!</v>
      </c>
    </row>
    <row r="1430" spans="16:54" x14ac:dyDescent="0.35">
      <c r="P1430" s="14">
        <f>'B. WasteTracking'!G1456</f>
        <v>0</v>
      </c>
      <c r="Q1430" s="67">
        <f>IF(ISNUMBER('B. WasteTracking'!I1456), IF('B. WasteTracking'!$I$38=Calculations!$O$6,'B. WasteTracking'!I1456,'B. WasteTracking'!I1456*'B. WasteTracking'!$H1456/100),0)</f>
        <v>0</v>
      </c>
      <c r="R1430" s="67">
        <f>IF(ISNUMBER('B. WasteTracking'!J1456), IF('B. WasteTracking'!$J$38=Calculations!$O$6,'B. WasteTracking'!J1456,'B. WasteTracking'!J1456*'B. WasteTracking'!$H1456/100),0)</f>
        <v>0</v>
      </c>
      <c r="S1430" s="67">
        <f>IF(ISNUMBER('B. WasteTracking'!K1456), 'B. WasteTracking'!K1456*'B. WasteTracking'!$H1456/100,0)</f>
        <v>0</v>
      </c>
      <c r="T1430" s="67">
        <f>IF(ISNUMBER('B. WasteTracking'!H1456), 'B. WasteTracking'!H1456,0)</f>
        <v>0</v>
      </c>
      <c r="W1430" s="9"/>
      <c r="X1430" s="9"/>
      <c r="AX1430" s="4">
        <v>1418</v>
      </c>
      <c r="AY1430" s="4" t="e">
        <f>IF(#REF!="", "0",#REF! *#REF!/100)</f>
        <v>#REF!</v>
      </c>
      <c r="AZ1430" s="4" t="e">
        <f>IF(#REF!="", "0",#REF! *#REF!/100)</f>
        <v>#REF!</v>
      </c>
      <c r="BA1430" s="4" t="e">
        <f>IF(#REF!="", "0",#REF! *#REF!/100)</f>
        <v>#REF!</v>
      </c>
      <c r="BB1430" s="4" t="e">
        <f>IF(#REF!="", "0",#REF! *#REF!/100)</f>
        <v>#REF!</v>
      </c>
    </row>
    <row r="1431" spans="16:54" x14ac:dyDescent="0.35">
      <c r="P1431" s="14">
        <f>'B. WasteTracking'!G1457</f>
        <v>0</v>
      </c>
      <c r="Q1431" s="67">
        <f>IF(ISNUMBER('B. WasteTracking'!I1457), IF('B. WasteTracking'!$I$38=Calculations!$O$6,'B. WasteTracking'!I1457,'B. WasteTracking'!I1457*'B. WasteTracking'!$H1457/100),0)</f>
        <v>0</v>
      </c>
      <c r="R1431" s="67">
        <f>IF(ISNUMBER('B. WasteTracking'!J1457), IF('B. WasteTracking'!$J$38=Calculations!$O$6,'B. WasteTracking'!J1457,'B. WasteTracking'!J1457*'B. WasteTracking'!$H1457/100),0)</f>
        <v>0</v>
      </c>
      <c r="S1431" s="67">
        <f>IF(ISNUMBER('B. WasteTracking'!K1457), 'B. WasteTracking'!K1457*'B. WasteTracking'!$H1457/100,0)</f>
        <v>0</v>
      </c>
      <c r="T1431" s="67">
        <f>IF(ISNUMBER('B. WasteTracking'!H1457), 'B. WasteTracking'!H1457,0)</f>
        <v>0</v>
      </c>
      <c r="W1431" s="9"/>
      <c r="X1431" s="9"/>
      <c r="AX1431" s="4">
        <v>1419</v>
      </c>
      <c r="AY1431" s="4" t="e">
        <f>IF(#REF!="", "0",#REF! *#REF!/100)</f>
        <v>#REF!</v>
      </c>
      <c r="AZ1431" s="4" t="e">
        <f>IF(#REF!="", "0",#REF! *#REF!/100)</f>
        <v>#REF!</v>
      </c>
      <c r="BA1431" s="4" t="e">
        <f>IF(#REF!="", "0",#REF! *#REF!/100)</f>
        <v>#REF!</v>
      </c>
      <c r="BB1431" s="4" t="e">
        <f>IF(#REF!="", "0",#REF! *#REF!/100)</f>
        <v>#REF!</v>
      </c>
    </row>
    <row r="1432" spans="16:54" x14ac:dyDescent="0.35">
      <c r="P1432" s="14">
        <f>'B. WasteTracking'!G1458</f>
        <v>0</v>
      </c>
      <c r="Q1432" s="67">
        <f>IF(ISNUMBER('B. WasteTracking'!I1458), IF('B. WasteTracking'!$I$38=Calculations!$O$6,'B. WasteTracking'!I1458,'B. WasteTracking'!I1458*'B. WasteTracking'!$H1458/100),0)</f>
        <v>0</v>
      </c>
      <c r="R1432" s="67">
        <f>IF(ISNUMBER('B. WasteTracking'!J1458), IF('B. WasteTracking'!$J$38=Calculations!$O$6,'B. WasteTracking'!J1458,'B. WasteTracking'!J1458*'B. WasteTracking'!$H1458/100),0)</f>
        <v>0</v>
      </c>
      <c r="S1432" s="67">
        <f>IF(ISNUMBER('B. WasteTracking'!K1458), 'B. WasteTracking'!K1458*'B. WasteTracking'!$H1458/100,0)</f>
        <v>0</v>
      </c>
      <c r="T1432" s="67">
        <f>IF(ISNUMBER('B. WasteTracking'!H1458), 'B. WasteTracking'!H1458,0)</f>
        <v>0</v>
      </c>
      <c r="W1432" s="9"/>
      <c r="X1432" s="9"/>
      <c r="AX1432" s="4">
        <v>1420</v>
      </c>
      <c r="AY1432" s="4" t="e">
        <f>IF(#REF!="", "0",#REF! *#REF!/100)</f>
        <v>#REF!</v>
      </c>
      <c r="AZ1432" s="4" t="e">
        <f>IF(#REF!="", "0",#REF! *#REF!/100)</f>
        <v>#REF!</v>
      </c>
      <c r="BA1432" s="4" t="e">
        <f>IF(#REF!="", "0",#REF! *#REF!/100)</f>
        <v>#REF!</v>
      </c>
      <c r="BB1432" s="4" t="e">
        <f>IF(#REF!="", "0",#REF! *#REF!/100)</f>
        <v>#REF!</v>
      </c>
    </row>
    <row r="1433" spans="16:54" x14ac:dyDescent="0.35">
      <c r="P1433" s="14">
        <f>'B. WasteTracking'!G1459</f>
        <v>0</v>
      </c>
      <c r="Q1433" s="67">
        <f>IF(ISNUMBER('B. WasteTracking'!I1459), IF('B. WasteTracking'!$I$38=Calculations!$O$6,'B. WasteTracking'!I1459,'B. WasteTracking'!I1459*'B. WasteTracking'!$H1459/100),0)</f>
        <v>0</v>
      </c>
      <c r="R1433" s="67">
        <f>IF(ISNUMBER('B. WasteTracking'!J1459), IF('B. WasteTracking'!$J$38=Calculations!$O$6,'B. WasteTracking'!J1459,'B. WasteTracking'!J1459*'B. WasteTracking'!$H1459/100),0)</f>
        <v>0</v>
      </c>
      <c r="S1433" s="67">
        <f>IF(ISNUMBER('B. WasteTracking'!K1459), 'B. WasteTracking'!K1459*'B. WasteTracking'!$H1459/100,0)</f>
        <v>0</v>
      </c>
      <c r="T1433" s="67">
        <f>IF(ISNUMBER('B. WasteTracking'!H1459), 'B. WasteTracking'!H1459,0)</f>
        <v>0</v>
      </c>
      <c r="W1433" s="9"/>
      <c r="X1433" s="9"/>
      <c r="AX1433" s="4">
        <v>1421</v>
      </c>
      <c r="AY1433" s="4" t="e">
        <f>IF(#REF!="", "0",#REF! *#REF!/100)</f>
        <v>#REF!</v>
      </c>
      <c r="AZ1433" s="4" t="e">
        <f>IF(#REF!="", "0",#REF! *#REF!/100)</f>
        <v>#REF!</v>
      </c>
      <c r="BA1433" s="4" t="e">
        <f>IF(#REF!="", "0",#REF! *#REF!/100)</f>
        <v>#REF!</v>
      </c>
      <c r="BB1433" s="4" t="e">
        <f>IF(#REF!="", "0",#REF! *#REF!/100)</f>
        <v>#REF!</v>
      </c>
    </row>
    <row r="1434" spans="16:54" x14ac:dyDescent="0.35">
      <c r="P1434" s="14">
        <f>'B. WasteTracking'!G1460</f>
        <v>0</v>
      </c>
      <c r="Q1434" s="67">
        <f>IF(ISNUMBER('B. WasteTracking'!I1460), IF('B. WasteTracking'!$I$38=Calculations!$O$6,'B. WasteTracking'!I1460,'B. WasteTracking'!I1460*'B. WasteTracking'!$H1460/100),0)</f>
        <v>0</v>
      </c>
      <c r="R1434" s="67">
        <f>IF(ISNUMBER('B. WasteTracking'!J1460), IF('B. WasteTracking'!$J$38=Calculations!$O$6,'B. WasteTracking'!J1460,'B. WasteTracking'!J1460*'B. WasteTracking'!$H1460/100),0)</f>
        <v>0</v>
      </c>
      <c r="S1434" s="67">
        <f>IF(ISNUMBER('B. WasteTracking'!K1460), 'B. WasteTracking'!K1460*'B. WasteTracking'!$H1460/100,0)</f>
        <v>0</v>
      </c>
      <c r="T1434" s="67">
        <f>IF(ISNUMBER('B. WasteTracking'!H1460), 'B. WasteTracking'!H1460,0)</f>
        <v>0</v>
      </c>
      <c r="W1434" s="9"/>
      <c r="X1434" s="9"/>
      <c r="AX1434" s="4">
        <v>1422</v>
      </c>
      <c r="AY1434" s="4" t="e">
        <f>IF(#REF!="", "0",#REF! *#REF!/100)</f>
        <v>#REF!</v>
      </c>
      <c r="AZ1434" s="4" t="e">
        <f>IF(#REF!="", "0",#REF! *#REF!/100)</f>
        <v>#REF!</v>
      </c>
      <c r="BA1434" s="4" t="e">
        <f>IF(#REF!="", "0",#REF! *#REF!/100)</f>
        <v>#REF!</v>
      </c>
      <c r="BB1434" s="4" t="e">
        <f>IF(#REF!="", "0",#REF! *#REF!/100)</f>
        <v>#REF!</v>
      </c>
    </row>
    <row r="1435" spans="16:54" x14ac:dyDescent="0.35">
      <c r="P1435" s="14">
        <f>'B. WasteTracking'!G1461</f>
        <v>0</v>
      </c>
      <c r="Q1435" s="67">
        <f>IF(ISNUMBER('B. WasteTracking'!I1461), IF('B. WasteTracking'!$I$38=Calculations!$O$6,'B. WasteTracking'!I1461,'B. WasteTracking'!I1461*'B. WasteTracking'!$H1461/100),0)</f>
        <v>0</v>
      </c>
      <c r="R1435" s="67">
        <f>IF(ISNUMBER('B. WasteTracking'!J1461), IF('B. WasteTracking'!$J$38=Calculations!$O$6,'B. WasteTracking'!J1461,'B. WasteTracking'!J1461*'B. WasteTracking'!$H1461/100),0)</f>
        <v>0</v>
      </c>
      <c r="S1435" s="67">
        <f>IF(ISNUMBER('B. WasteTracking'!K1461), 'B. WasteTracking'!K1461*'B. WasteTracking'!$H1461/100,0)</f>
        <v>0</v>
      </c>
      <c r="T1435" s="67">
        <f>IF(ISNUMBER('B. WasteTracking'!H1461), 'B. WasteTracking'!H1461,0)</f>
        <v>0</v>
      </c>
      <c r="W1435" s="9"/>
      <c r="X1435" s="9"/>
      <c r="AX1435" s="4">
        <v>1423</v>
      </c>
      <c r="AY1435" s="4" t="e">
        <f>IF(#REF!="", "0",#REF! *#REF!/100)</f>
        <v>#REF!</v>
      </c>
      <c r="AZ1435" s="4" t="e">
        <f>IF(#REF!="", "0",#REF! *#REF!/100)</f>
        <v>#REF!</v>
      </c>
      <c r="BA1435" s="4" t="e">
        <f>IF(#REF!="", "0",#REF! *#REF!/100)</f>
        <v>#REF!</v>
      </c>
      <c r="BB1435" s="4" t="e">
        <f>IF(#REF!="", "0",#REF! *#REF!/100)</f>
        <v>#REF!</v>
      </c>
    </row>
    <row r="1436" spans="16:54" x14ac:dyDescent="0.35">
      <c r="P1436" s="14">
        <f>'B. WasteTracking'!G1462</f>
        <v>0</v>
      </c>
      <c r="Q1436" s="67">
        <f>IF(ISNUMBER('B. WasteTracking'!I1462), IF('B. WasteTracking'!$I$38=Calculations!$O$6,'B. WasteTracking'!I1462,'B. WasteTracking'!I1462*'B. WasteTracking'!$H1462/100),0)</f>
        <v>0</v>
      </c>
      <c r="R1436" s="67">
        <f>IF(ISNUMBER('B. WasteTracking'!J1462), IF('B. WasteTracking'!$J$38=Calculations!$O$6,'B. WasteTracking'!J1462,'B. WasteTracking'!J1462*'B. WasteTracking'!$H1462/100),0)</f>
        <v>0</v>
      </c>
      <c r="S1436" s="67">
        <f>IF(ISNUMBER('B. WasteTracking'!K1462), 'B. WasteTracking'!K1462*'B. WasteTracking'!$H1462/100,0)</f>
        <v>0</v>
      </c>
      <c r="T1436" s="67">
        <f>IF(ISNUMBER('B. WasteTracking'!H1462), 'B. WasteTracking'!H1462,0)</f>
        <v>0</v>
      </c>
      <c r="W1436" s="9"/>
      <c r="X1436" s="9"/>
      <c r="AX1436" s="4">
        <v>1424</v>
      </c>
      <c r="AY1436" s="4" t="e">
        <f>IF(#REF!="", "0",#REF! *#REF!/100)</f>
        <v>#REF!</v>
      </c>
      <c r="AZ1436" s="4" t="e">
        <f>IF(#REF!="", "0",#REF! *#REF!/100)</f>
        <v>#REF!</v>
      </c>
      <c r="BA1436" s="4" t="e">
        <f>IF(#REF!="", "0",#REF! *#REF!/100)</f>
        <v>#REF!</v>
      </c>
      <c r="BB1436" s="4" t="e">
        <f>IF(#REF!="", "0",#REF! *#REF!/100)</f>
        <v>#REF!</v>
      </c>
    </row>
    <row r="1437" spans="16:54" x14ac:dyDescent="0.35">
      <c r="P1437" s="14">
        <f>'B. WasteTracking'!G1463</f>
        <v>0</v>
      </c>
      <c r="Q1437" s="67">
        <f>IF(ISNUMBER('B. WasteTracking'!I1463), IF('B. WasteTracking'!$I$38=Calculations!$O$6,'B. WasteTracking'!I1463,'B. WasteTracking'!I1463*'B. WasteTracking'!$H1463/100),0)</f>
        <v>0</v>
      </c>
      <c r="R1437" s="67">
        <f>IF(ISNUMBER('B. WasteTracking'!J1463), IF('B. WasteTracking'!$J$38=Calculations!$O$6,'B. WasteTracking'!J1463,'B. WasteTracking'!J1463*'B. WasteTracking'!$H1463/100),0)</f>
        <v>0</v>
      </c>
      <c r="S1437" s="67">
        <f>IF(ISNUMBER('B. WasteTracking'!K1463), 'B. WasteTracking'!K1463*'B. WasteTracking'!$H1463/100,0)</f>
        <v>0</v>
      </c>
      <c r="T1437" s="67">
        <f>IF(ISNUMBER('B. WasteTracking'!H1463), 'B. WasteTracking'!H1463,0)</f>
        <v>0</v>
      </c>
      <c r="W1437" s="9"/>
      <c r="X1437" s="9"/>
      <c r="AX1437" s="4">
        <v>1425</v>
      </c>
      <c r="AY1437" s="4" t="e">
        <f>IF(#REF!="", "0",#REF! *#REF!/100)</f>
        <v>#REF!</v>
      </c>
      <c r="AZ1437" s="4" t="e">
        <f>IF(#REF!="", "0",#REF! *#REF!/100)</f>
        <v>#REF!</v>
      </c>
      <c r="BA1437" s="4" t="e">
        <f>IF(#REF!="", "0",#REF! *#REF!/100)</f>
        <v>#REF!</v>
      </c>
      <c r="BB1437" s="4" t="e">
        <f>IF(#REF!="", "0",#REF! *#REF!/100)</f>
        <v>#REF!</v>
      </c>
    </row>
    <row r="1438" spans="16:54" x14ac:dyDescent="0.35">
      <c r="P1438" s="14">
        <f>'B. WasteTracking'!G1464</f>
        <v>0</v>
      </c>
      <c r="Q1438" s="67">
        <f>IF(ISNUMBER('B. WasteTracking'!I1464), IF('B. WasteTracking'!$I$38=Calculations!$O$6,'B. WasteTracking'!I1464,'B. WasteTracking'!I1464*'B. WasteTracking'!$H1464/100),0)</f>
        <v>0</v>
      </c>
      <c r="R1438" s="67">
        <f>IF(ISNUMBER('B. WasteTracking'!J1464), IF('B. WasteTracking'!$J$38=Calculations!$O$6,'B. WasteTracking'!J1464,'B. WasteTracking'!J1464*'B. WasteTracking'!$H1464/100),0)</f>
        <v>0</v>
      </c>
      <c r="S1438" s="67">
        <f>IF(ISNUMBER('B. WasteTracking'!K1464), 'B. WasteTracking'!K1464*'B. WasteTracking'!$H1464/100,0)</f>
        <v>0</v>
      </c>
      <c r="T1438" s="67">
        <f>IF(ISNUMBER('B. WasteTracking'!H1464), 'B. WasteTracking'!H1464,0)</f>
        <v>0</v>
      </c>
      <c r="W1438" s="9"/>
      <c r="X1438" s="9"/>
      <c r="AX1438" s="4">
        <v>1426</v>
      </c>
      <c r="AY1438" s="4" t="e">
        <f>IF(#REF!="", "0",#REF! *#REF!/100)</f>
        <v>#REF!</v>
      </c>
      <c r="AZ1438" s="4" t="e">
        <f>IF(#REF!="", "0",#REF! *#REF!/100)</f>
        <v>#REF!</v>
      </c>
      <c r="BA1438" s="4" t="e">
        <f>IF(#REF!="", "0",#REF! *#REF!/100)</f>
        <v>#REF!</v>
      </c>
      <c r="BB1438" s="4" t="e">
        <f>IF(#REF!="", "0",#REF! *#REF!/100)</f>
        <v>#REF!</v>
      </c>
    </row>
    <row r="1439" spans="16:54" x14ac:dyDescent="0.35">
      <c r="P1439" s="14">
        <f>'B. WasteTracking'!G1465</f>
        <v>0</v>
      </c>
      <c r="Q1439" s="67">
        <f>IF(ISNUMBER('B. WasteTracking'!I1465), IF('B. WasteTracking'!$I$38=Calculations!$O$6,'B. WasteTracking'!I1465,'B. WasteTracking'!I1465*'B. WasteTracking'!$H1465/100),0)</f>
        <v>0</v>
      </c>
      <c r="R1439" s="67">
        <f>IF(ISNUMBER('B. WasteTracking'!J1465), IF('B. WasteTracking'!$J$38=Calculations!$O$6,'B. WasteTracking'!J1465,'B. WasteTracking'!J1465*'B. WasteTracking'!$H1465/100),0)</f>
        <v>0</v>
      </c>
      <c r="S1439" s="67">
        <f>IF(ISNUMBER('B. WasteTracking'!K1465), 'B. WasteTracking'!K1465*'B. WasteTracking'!$H1465/100,0)</f>
        <v>0</v>
      </c>
      <c r="T1439" s="67">
        <f>IF(ISNUMBER('B. WasteTracking'!H1465), 'B. WasteTracking'!H1465,0)</f>
        <v>0</v>
      </c>
      <c r="W1439" s="9"/>
      <c r="X1439" s="9"/>
      <c r="AX1439" s="4">
        <v>1427</v>
      </c>
      <c r="AY1439" s="4" t="e">
        <f>IF(#REF!="", "0",#REF! *#REF!/100)</f>
        <v>#REF!</v>
      </c>
      <c r="AZ1439" s="4" t="e">
        <f>IF(#REF!="", "0",#REF! *#REF!/100)</f>
        <v>#REF!</v>
      </c>
      <c r="BA1439" s="4" t="e">
        <f>IF(#REF!="", "0",#REF! *#REF!/100)</f>
        <v>#REF!</v>
      </c>
      <c r="BB1439" s="4" t="e">
        <f>IF(#REF!="", "0",#REF! *#REF!/100)</f>
        <v>#REF!</v>
      </c>
    </row>
    <row r="1440" spans="16:54" x14ac:dyDescent="0.35">
      <c r="P1440" s="14">
        <f>'B. WasteTracking'!G1466</f>
        <v>0</v>
      </c>
      <c r="Q1440" s="67">
        <f>IF(ISNUMBER('B. WasteTracking'!I1466), IF('B. WasteTracking'!$I$38=Calculations!$O$6,'B. WasteTracking'!I1466,'B. WasteTracking'!I1466*'B. WasteTracking'!$H1466/100),0)</f>
        <v>0</v>
      </c>
      <c r="R1440" s="67">
        <f>IF(ISNUMBER('B. WasteTracking'!J1466), IF('B. WasteTracking'!$J$38=Calculations!$O$6,'B. WasteTracking'!J1466,'B. WasteTracking'!J1466*'B. WasteTracking'!$H1466/100),0)</f>
        <v>0</v>
      </c>
      <c r="S1440" s="67">
        <f>IF(ISNUMBER('B. WasteTracking'!K1466), 'B. WasteTracking'!K1466*'B. WasteTracking'!$H1466/100,0)</f>
        <v>0</v>
      </c>
      <c r="T1440" s="67">
        <f>IF(ISNUMBER('B. WasteTracking'!H1466), 'B. WasteTracking'!H1466,0)</f>
        <v>0</v>
      </c>
      <c r="W1440" s="9"/>
      <c r="X1440" s="9"/>
      <c r="AX1440" s="4">
        <v>1428</v>
      </c>
      <c r="AY1440" s="4" t="e">
        <f>IF(#REF!="", "0",#REF! *#REF!/100)</f>
        <v>#REF!</v>
      </c>
      <c r="AZ1440" s="4" t="e">
        <f>IF(#REF!="", "0",#REF! *#REF!/100)</f>
        <v>#REF!</v>
      </c>
      <c r="BA1440" s="4" t="e">
        <f>IF(#REF!="", "0",#REF! *#REF!/100)</f>
        <v>#REF!</v>
      </c>
      <c r="BB1440" s="4" t="e">
        <f>IF(#REF!="", "0",#REF! *#REF!/100)</f>
        <v>#REF!</v>
      </c>
    </row>
    <row r="1441" spans="16:54" x14ac:dyDescent="0.35">
      <c r="P1441" s="14">
        <f>'B. WasteTracking'!G1467</f>
        <v>0</v>
      </c>
      <c r="Q1441" s="67">
        <f>IF(ISNUMBER('B. WasteTracking'!I1467), IF('B. WasteTracking'!$I$38=Calculations!$O$6,'B. WasteTracking'!I1467,'B. WasteTracking'!I1467*'B. WasteTracking'!$H1467/100),0)</f>
        <v>0</v>
      </c>
      <c r="R1441" s="67">
        <f>IF(ISNUMBER('B. WasteTracking'!J1467), IF('B. WasteTracking'!$J$38=Calculations!$O$6,'B. WasteTracking'!J1467,'B. WasteTracking'!J1467*'B. WasteTracking'!$H1467/100),0)</f>
        <v>0</v>
      </c>
      <c r="S1441" s="67">
        <f>IF(ISNUMBER('B. WasteTracking'!K1467), 'B. WasteTracking'!K1467*'B. WasteTracking'!$H1467/100,0)</f>
        <v>0</v>
      </c>
      <c r="T1441" s="67">
        <f>IF(ISNUMBER('B. WasteTracking'!H1467), 'B. WasteTracking'!H1467,0)</f>
        <v>0</v>
      </c>
      <c r="W1441" s="9"/>
      <c r="X1441" s="9"/>
      <c r="AX1441" s="4">
        <v>1429</v>
      </c>
      <c r="AY1441" s="4" t="e">
        <f>IF(#REF!="", "0",#REF! *#REF!/100)</f>
        <v>#REF!</v>
      </c>
      <c r="AZ1441" s="4" t="e">
        <f>IF(#REF!="", "0",#REF! *#REF!/100)</f>
        <v>#REF!</v>
      </c>
      <c r="BA1441" s="4" t="e">
        <f>IF(#REF!="", "0",#REF! *#REF!/100)</f>
        <v>#REF!</v>
      </c>
      <c r="BB1441" s="4" t="e">
        <f>IF(#REF!="", "0",#REF! *#REF!/100)</f>
        <v>#REF!</v>
      </c>
    </row>
    <row r="1442" spans="16:54" x14ac:dyDescent="0.35">
      <c r="P1442" s="14">
        <f>'B. WasteTracking'!G1468</f>
        <v>0</v>
      </c>
      <c r="Q1442" s="67">
        <f>IF(ISNUMBER('B. WasteTracking'!I1468), IF('B. WasteTracking'!$I$38=Calculations!$O$6,'B. WasteTracking'!I1468,'B. WasteTracking'!I1468*'B. WasteTracking'!$H1468/100),0)</f>
        <v>0</v>
      </c>
      <c r="R1442" s="67">
        <f>IF(ISNUMBER('B. WasteTracking'!J1468), IF('B. WasteTracking'!$J$38=Calculations!$O$6,'B. WasteTracking'!J1468,'B. WasteTracking'!J1468*'B. WasteTracking'!$H1468/100),0)</f>
        <v>0</v>
      </c>
      <c r="S1442" s="67">
        <f>IF(ISNUMBER('B. WasteTracking'!K1468), 'B. WasteTracking'!K1468*'B. WasteTracking'!$H1468/100,0)</f>
        <v>0</v>
      </c>
      <c r="T1442" s="67">
        <f>IF(ISNUMBER('B. WasteTracking'!H1468), 'B. WasteTracking'!H1468,0)</f>
        <v>0</v>
      </c>
      <c r="W1442" s="9"/>
      <c r="X1442" s="9"/>
      <c r="AX1442" s="4">
        <v>1430</v>
      </c>
      <c r="AY1442" s="4" t="e">
        <f>IF(#REF!="", "0",#REF! *#REF!/100)</f>
        <v>#REF!</v>
      </c>
      <c r="AZ1442" s="4" t="e">
        <f>IF(#REF!="", "0",#REF! *#REF!/100)</f>
        <v>#REF!</v>
      </c>
      <c r="BA1442" s="4" t="e">
        <f>IF(#REF!="", "0",#REF! *#REF!/100)</f>
        <v>#REF!</v>
      </c>
      <c r="BB1442" s="4" t="e">
        <f>IF(#REF!="", "0",#REF! *#REF!/100)</f>
        <v>#REF!</v>
      </c>
    </row>
    <row r="1443" spans="16:54" x14ac:dyDescent="0.35">
      <c r="P1443" s="14">
        <f>'B. WasteTracking'!G1469</f>
        <v>0</v>
      </c>
      <c r="Q1443" s="67">
        <f>IF(ISNUMBER('B. WasteTracking'!I1469), IF('B. WasteTracking'!$I$38=Calculations!$O$6,'B. WasteTracking'!I1469,'B. WasteTracking'!I1469*'B. WasteTracking'!$H1469/100),0)</f>
        <v>0</v>
      </c>
      <c r="R1443" s="67">
        <f>IF(ISNUMBER('B. WasteTracking'!J1469), IF('B. WasteTracking'!$J$38=Calculations!$O$6,'B. WasteTracking'!J1469,'B. WasteTracking'!J1469*'B. WasteTracking'!$H1469/100),0)</f>
        <v>0</v>
      </c>
      <c r="S1443" s="67">
        <f>IF(ISNUMBER('B. WasteTracking'!K1469), 'B. WasteTracking'!K1469*'B. WasteTracking'!$H1469/100,0)</f>
        <v>0</v>
      </c>
      <c r="T1443" s="67">
        <f>IF(ISNUMBER('B. WasteTracking'!H1469), 'B. WasteTracking'!H1469,0)</f>
        <v>0</v>
      </c>
      <c r="W1443" s="9"/>
      <c r="X1443" s="9"/>
      <c r="AX1443" s="4">
        <v>1431</v>
      </c>
      <c r="AY1443" s="4" t="e">
        <f>IF(#REF!="", "0",#REF! *#REF!/100)</f>
        <v>#REF!</v>
      </c>
      <c r="AZ1443" s="4" t="e">
        <f>IF(#REF!="", "0",#REF! *#REF!/100)</f>
        <v>#REF!</v>
      </c>
      <c r="BA1443" s="4" t="e">
        <f>IF(#REF!="", "0",#REF! *#REF!/100)</f>
        <v>#REF!</v>
      </c>
      <c r="BB1443" s="4" t="e">
        <f>IF(#REF!="", "0",#REF! *#REF!/100)</f>
        <v>#REF!</v>
      </c>
    </row>
    <row r="1444" spans="16:54" x14ac:dyDescent="0.35">
      <c r="P1444" s="14">
        <f>'B. WasteTracking'!G1470</f>
        <v>0</v>
      </c>
      <c r="Q1444" s="67">
        <f>IF(ISNUMBER('B. WasteTracking'!I1470), IF('B. WasteTracking'!$I$38=Calculations!$O$6,'B. WasteTracking'!I1470,'B. WasteTracking'!I1470*'B. WasteTracking'!$H1470/100),0)</f>
        <v>0</v>
      </c>
      <c r="R1444" s="67">
        <f>IF(ISNUMBER('B. WasteTracking'!J1470), IF('B. WasteTracking'!$J$38=Calculations!$O$6,'B. WasteTracking'!J1470,'B. WasteTracking'!J1470*'B. WasteTracking'!$H1470/100),0)</f>
        <v>0</v>
      </c>
      <c r="S1444" s="67">
        <f>IF(ISNUMBER('B. WasteTracking'!K1470), 'B. WasteTracking'!K1470*'B. WasteTracking'!$H1470/100,0)</f>
        <v>0</v>
      </c>
      <c r="T1444" s="67">
        <f>IF(ISNUMBER('B. WasteTracking'!H1470), 'B. WasteTracking'!H1470,0)</f>
        <v>0</v>
      </c>
      <c r="W1444" s="9"/>
      <c r="X1444" s="9"/>
      <c r="AX1444" s="4">
        <v>1432</v>
      </c>
      <c r="AY1444" s="4" t="e">
        <f>IF(#REF!="", "0",#REF! *#REF!/100)</f>
        <v>#REF!</v>
      </c>
      <c r="AZ1444" s="4" t="e">
        <f>IF(#REF!="", "0",#REF! *#REF!/100)</f>
        <v>#REF!</v>
      </c>
      <c r="BA1444" s="4" t="e">
        <f>IF(#REF!="", "0",#REF! *#REF!/100)</f>
        <v>#REF!</v>
      </c>
      <c r="BB1444" s="4" t="e">
        <f>IF(#REF!="", "0",#REF! *#REF!/100)</f>
        <v>#REF!</v>
      </c>
    </row>
    <row r="1445" spans="16:54" x14ac:dyDescent="0.35">
      <c r="P1445" s="14">
        <f>'B. WasteTracking'!G1471</f>
        <v>0</v>
      </c>
      <c r="Q1445" s="67">
        <f>IF(ISNUMBER('B. WasteTracking'!I1471), IF('B. WasteTracking'!$I$38=Calculations!$O$6,'B. WasteTracking'!I1471,'B. WasteTracking'!I1471*'B. WasteTracking'!$H1471/100),0)</f>
        <v>0</v>
      </c>
      <c r="R1445" s="67">
        <f>IF(ISNUMBER('B. WasteTracking'!J1471), IF('B. WasteTracking'!$J$38=Calculations!$O$6,'B. WasteTracking'!J1471,'B. WasteTracking'!J1471*'B. WasteTracking'!$H1471/100),0)</f>
        <v>0</v>
      </c>
      <c r="S1445" s="67">
        <f>IF(ISNUMBER('B. WasteTracking'!K1471), 'B. WasteTracking'!K1471*'B. WasteTracking'!$H1471/100,0)</f>
        <v>0</v>
      </c>
      <c r="T1445" s="67">
        <f>IF(ISNUMBER('B. WasteTracking'!H1471), 'B. WasteTracking'!H1471,0)</f>
        <v>0</v>
      </c>
      <c r="W1445" s="9"/>
      <c r="X1445" s="9"/>
      <c r="AX1445" s="4">
        <v>1433</v>
      </c>
      <c r="AY1445" s="4" t="e">
        <f>IF(#REF!="", "0",#REF! *#REF!/100)</f>
        <v>#REF!</v>
      </c>
      <c r="AZ1445" s="4" t="e">
        <f>IF(#REF!="", "0",#REF! *#REF!/100)</f>
        <v>#REF!</v>
      </c>
      <c r="BA1445" s="4" t="e">
        <f>IF(#REF!="", "0",#REF! *#REF!/100)</f>
        <v>#REF!</v>
      </c>
      <c r="BB1445" s="4" t="e">
        <f>IF(#REF!="", "0",#REF! *#REF!/100)</f>
        <v>#REF!</v>
      </c>
    </row>
    <row r="1446" spans="16:54" x14ac:dyDescent="0.35">
      <c r="P1446" s="14">
        <f>'B. WasteTracking'!G1472</f>
        <v>0</v>
      </c>
      <c r="Q1446" s="67">
        <f>IF(ISNUMBER('B. WasteTracking'!I1472), IF('B. WasteTracking'!$I$38=Calculations!$O$6,'B. WasteTracking'!I1472,'B. WasteTracking'!I1472*'B. WasteTracking'!$H1472/100),0)</f>
        <v>0</v>
      </c>
      <c r="R1446" s="67">
        <f>IF(ISNUMBER('B. WasteTracking'!J1472), IF('B. WasteTracking'!$J$38=Calculations!$O$6,'B. WasteTracking'!J1472,'B. WasteTracking'!J1472*'B. WasteTracking'!$H1472/100),0)</f>
        <v>0</v>
      </c>
      <c r="S1446" s="67">
        <f>IF(ISNUMBER('B. WasteTracking'!K1472), 'B. WasteTracking'!K1472*'B. WasteTracking'!$H1472/100,0)</f>
        <v>0</v>
      </c>
      <c r="T1446" s="67">
        <f>IF(ISNUMBER('B. WasteTracking'!H1472), 'B. WasteTracking'!H1472,0)</f>
        <v>0</v>
      </c>
      <c r="W1446" s="9"/>
      <c r="X1446" s="9"/>
      <c r="AX1446" s="4">
        <v>1434</v>
      </c>
      <c r="AY1446" s="4" t="e">
        <f>IF(#REF!="", "0",#REF! *#REF!/100)</f>
        <v>#REF!</v>
      </c>
      <c r="AZ1446" s="4" t="e">
        <f>IF(#REF!="", "0",#REF! *#REF!/100)</f>
        <v>#REF!</v>
      </c>
      <c r="BA1446" s="4" t="e">
        <f>IF(#REF!="", "0",#REF! *#REF!/100)</f>
        <v>#REF!</v>
      </c>
      <c r="BB1446" s="4" t="e">
        <f>IF(#REF!="", "0",#REF! *#REF!/100)</f>
        <v>#REF!</v>
      </c>
    </row>
    <row r="1447" spans="16:54" x14ac:dyDescent="0.35">
      <c r="P1447" s="14">
        <f>'B. WasteTracking'!G1473</f>
        <v>0</v>
      </c>
      <c r="Q1447" s="67">
        <f>IF(ISNUMBER('B. WasteTracking'!I1473), IF('B. WasteTracking'!$I$38=Calculations!$O$6,'B. WasteTracking'!I1473,'B. WasteTracking'!I1473*'B. WasteTracking'!$H1473/100),0)</f>
        <v>0</v>
      </c>
      <c r="R1447" s="67">
        <f>IF(ISNUMBER('B. WasteTracking'!J1473), IF('B. WasteTracking'!$J$38=Calculations!$O$6,'B. WasteTracking'!J1473,'B. WasteTracking'!J1473*'B. WasteTracking'!$H1473/100),0)</f>
        <v>0</v>
      </c>
      <c r="S1447" s="67">
        <f>IF(ISNUMBER('B. WasteTracking'!K1473), 'B. WasteTracking'!K1473*'B. WasteTracking'!$H1473/100,0)</f>
        <v>0</v>
      </c>
      <c r="T1447" s="67">
        <f>IF(ISNUMBER('B. WasteTracking'!H1473), 'B. WasteTracking'!H1473,0)</f>
        <v>0</v>
      </c>
      <c r="W1447" s="9"/>
      <c r="X1447" s="9"/>
      <c r="AX1447" s="4">
        <v>1435</v>
      </c>
      <c r="AY1447" s="4" t="e">
        <f>IF(#REF!="", "0",#REF! *#REF!/100)</f>
        <v>#REF!</v>
      </c>
      <c r="AZ1447" s="4" t="e">
        <f>IF(#REF!="", "0",#REF! *#REF!/100)</f>
        <v>#REF!</v>
      </c>
      <c r="BA1447" s="4" t="e">
        <f>IF(#REF!="", "0",#REF! *#REF!/100)</f>
        <v>#REF!</v>
      </c>
      <c r="BB1447" s="4" t="e">
        <f>IF(#REF!="", "0",#REF! *#REF!/100)</f>
        <v>#REF!</v>
      </c>
    </row>
    <row r="1448" spans="16:54" x14ac:dyDescent="0.35">
      <c r="P1448" s="14">
        <f>'B. WasteTracking'!G1474</f>
        <v>0</v>
      </c>
      <c r="Q1448" s="67">
        <f>IF(ISNUMBER('B. WasteTracking'!I1474), IF('B. WasteTracking'!$I$38=Calculations!$O$6,'B. WasteTracking'!I1474,'B. WasteTracking'!I1474*'B. WasteTracking'!$H1474/100),0)</f>
        <v>0</v>
      </c>
      <c r="R1448" s="67">
        <f>IF(ISNUMBER('B. WasteTracking'!J1474), IF('B. WasteTracking'!$J$38=Calculations!$O$6,'B. WasteTracking'!J1474,'B. WasteTracking'!J1474*'B. WasteTracking'!$H1474/100),0)</f>
        <v>0</v>
      </c>
      <c r="S1448" s="67">
        <f>IF(ISNUMBER('B. WasteTracking'!K1474), 'B. WasteTracking'!K1474*'B. WasteTracking'!$H1474/100,0)</f>
        <v>0</v>
      </c>
      <c r="T1448" s="67">
        <f>IF(ISNUMBER('B. WasteTracking'!H1474), 'B. WasteTracking'!H1474,0)</f>
        <v>0</v>
      </c>
      <c r="W1448" s="9"/>
      <c r="X1448" s="9"/>
      <c r="AX1448" s="4">
        <v>1436</v>
      </c>
      <c r="AY1448" s="4" t="e">
        <f>IF(#REF!="", "0",#REF! *#REF!/100)</f>
        <v>#REF!</v>
      </c>
      <c r="AZ1448" s="4" t="e">
        <f>IF(#REF!="", "0",#REF! *#REF!/100)</f>
        <v>#REF!</v>
      </c>
      <c r="BA1448" s="4" t="e">
        <f>IF(#REF!="", "0",#REF! *#REF!/100)</f>
        <v>#REF!</v>
      </c>
      <c r="BB1448" s="4" t="e">
        <f>IF(#REF!="", "0",#REF! *#REF!/100)</f>
        <v>#REF!</v>
      </c>
    </row>
    <row r="1449" spans="16:54" x14ac:dyDescent="0.35">
      <c r="P1449" s="14">
        <f>'B. WasteTracking'!G1475</f>
        <v>0</v>
      </c>
      <c r="Q1449" s="67">
        <f>IF(ISNUMBER('B. WasteTracking'!I1475), IF('B. WasteTracking'!$I$38=Calculations!$O$6,'B. WasteTracking'!I1475,'B. WasteTracking'!I1475*'B. WasteTracking'!$H1475/100),0)</f>
        <v>0</v>
      </c>
      <c r="R1449" s="67">
        <f>IF(ISNUMBER('B. WasteTracking'!J1475), IF('B. WasteTracking'!$J$38=Calculations!$O$6,'B. WasteTracking'!J1475,'B. WasteTracking'!J1475*'B. WasteTracking'!$H1475/100),0)</f>
        <v>0</v>
      </c>
      <c r="S1449" s="67">
        <f>IF(ISNUMBER('B. WasteTracking'!K1475), 'B. WasteTracking'!K1475*'B. WasteTracking'!$H1475/100,0)</f>
        <v>0</v>
      </c>
      <c r="T1449" s="67">
        <f>IF(ISNUMBER('B. WasteTracking'!H1475), 'B. WasteTracking'!H1475,0)</f>
        <v>0</v>
      </c>
      <c r="W1449" s="9"/>
      <c r="X1449" s="9"/>
      <c r="AX1449" s="4">
        <v>1437</v>
      </c>
      <c r="AY1449" s="4" t="e">
        <f>IF(#REF!="", "0",#REF! *#REF!/100)</f>
        <v>#REF!</v>
      </c>
      <c r="AZ1449" s="4" t="e">
        <f>IF(#REF!="", "0",#REF! *#REF!/100)</f>
        <v>#REF!</v>
      </c>
      <c r="BA1449" s="4" t="e">
        <f>IF(#REF!="", "0",#REF! *#REF!/100)</f>
        <v>#REF!</v>
      </c>
      <c r="BB1449" s="4" t="e">
        <f>IF(#REF!="", "0",#REF! *#REF!/100)</f>
        <v>#REF!</v>
      </c>
    </row>
    <row r="1450" spans="16:54" x14ac:dyDescent="0.35">
      <c r="P1450" s="14">
        <f>'B. WasteTracking'!G1476</f>
        <v>0</v>
      </c>
      <c r="Q1450" s="67">
        <f>IF(ISNUMBER('B. WasteTracking'!I1476), IF('B. WasteTracking'!$I$38=Calculations!$O$6,'B. WasteTracking'!I1476,'B. WasteTracking'!I1476*'B. WasteTracking'!$H1476/100),0)</f>
        <v>0</v>
      </c>
      <c r="R1450" s="67">
        <f>IF(ISNUMBER('B. WasteTracking'!J1476), IF('B. WasteTracking'!$J$38=Calculations!$O$6,'B. WasteTracking'!J1476,'B. WasteTracking'!J1476*'B. WasteTracking'!$H1476/100),0)</f>
        <v>0</v>
      </c>
      <c r="S1450" s="67">
        <f>IF(ISNUMBER('B. WasteTracking'!K1476), 'B. WasteTracking'!K1476*'B. WasteTracking'!$H1476/100,0)</f>
        <v>0</v>
      </c>
      <c r="T1450" s="67">
        <f>IF(ISNUMBER('B. WasteTracking'!H1476), 'B. WasteTracking'!H1476,0)</f>
        <v>0</v>
      </c>
      <c r="W1450" s="9"/>
      <c r="X1450" s="9"/>
      <c r="AX1450" s="4">
        <v>1438</v>
      </c>
      <c r="AY1450" s="4" t="e">
        <f>IF(#REF!="", "0",#REF! *#REF!/100)</f>
        <v>#REF!</v>
      </c>
      <c r="AZ1450" s="4" t="e">
        <f>IF(#REF!="", "0",#REF! *#REF!/100)</f>
        <v>#REF!</v>
      </c>
      <c r="BA1450" s="4" t="e">
        <f>IF(#REF!="", "0",#REF! *#REF!/100)</f>
        <v>#REF!</v>
      </c>
      <c r="BB1450" s="4" t="e">
        <f>IF(#REF!="", "0",#REF! *#REF!/100)</f>
        <v>#REF!</v>
      </c>
    </row>
    <row r="1451" spans="16:54" x14ac:dyDescent="0.35">
      <c r="P1451" s="14">
        <f>'B. WasteTracking'!G1477</f>
        <v>0</v>
      </c>
      <c r="Q1451" s="67">
        <f>IF(ISNUMBER('B. WasteTracking'!I1477), IF('B. WasteTracking'!$I$38=Calculations!$O$6,'B. WasteTracking'!I1477,'B. WasteTracking'!I1477*'B. WasteTracking'!$H1477/100),0)</f>
        <v>0</v>
      </c>
      <c r="R1451" s="67">
        <f>IF(ISNUMBER('B. WasteTracking'!J1477), IF('B. WasteTracking'!$J$38=Calculations!$O$6,'B. WasteTracking'!J1477,'B. WasteTracking'!J1477*'B. WasteTracking'!$H1477/100),0)</f>
        <v>0</v>
      </c>
      <c r="S1451" s="67">
        <f>IF(ISNUMBER('B. WasteTracking'!K1477), 'B. WasteTracking'!K1477*'B. WasteTracking'!$H1477/100,0)</f>
        <v>0</v>
      </c>
      <c r="T1451" s="67">
        <f>IF(ISNUMBER('B. WasteTracking'!H1477), 'B. WasteTracking'!H1477,0)</f>
        <v>0</v>
      </c>
      <c r="W1451" s="9"/>
      <c r="X1451" s="9"/>
      <c r="AX1451" s="4">
        <v>1439</v>
      </c>
      <c r="AY1451" s="4" t="e">
        <f>IF(#REF!="", "0",#REF! *#REF!/100)</f>
        <v>#REF!</v>
      </c>
      <c r="AZ1451" s="4" t="e">
        <f>IF(#REF!="", "0",#REF! *#REF!/100)</f>
        <v>#REF!</v>
      </c>
      <c r="BA1451" s="4" t="e">
        <f>IF(#REF!="", "0",#REF! *#REF!/100)</f>
        <v>#REF!</v>
      </c>
      <c r="BB1451" s="4" t="e">
        <f>IF(#REF!="", "0",#REF! *#REF!/100)</f>
        <v>#REF!</v>
      </c>
    </row>
    <row r="1452" spans="16:54" x14ac:dyDescent="0.35">
      <c r="P1452" s="14">
        <f>'B. WasteTracking'!G1478</f>
        <v>0</v>
      </c>
      <c r="Q1452" s="67">
        <f>IF(ISNUMBER('B. WasteTracking'!I1478), IF('B. WasteTracking'!$I$38=Calculations!$O$6,'B. WasteTracking'!I1478,'B. WasteTracking'!I1478*'B. WasteTracking'!$H1478/100),0)</f>
        <v>0</v>
      </c>
      <c r="R1452" s="67">
        <f>IF(ISNUMBER('B. WasteTracking'!J1478), IF('B. WasteTracking'!$J$38=Calculations!$O$6,'B. WasteTracking'!J1478,'B. WasteTracking'!J1478*'B. WasteTracking'!$H1478/100),0)</f>
        <v>0</v>
      </c>
      <c r="S1452" s="67">
        <f>IF(ISNUMBER('B. WasteTracking'!K1478), 'B. WasteTracking'!K1478*'B. WasteTracking'!$H1478/100,0)</f>
        <v>0</v>
      </c>
      <c r="T1452" s="67">
        <f>IF(ISNUMBER('B. WasteTracking'!H1478), 'B. WasteTracking'!H1478,0)</f>
        <v>0</v>
      </c>
      <c r="W1452" s="9"/>
      <c r="X1452" s="9"/>
      <c r="AX1452" s="4">
        <v>1440</v>
      </c>
      <c r="AY1452" s="4" t="e">
        <f>IF(#REF!="", "0",#REF! *#REF!/100)</f>
        <v>#REF!</v>
      </c>
      <c r="AZ1452" s="4" t="e">
        <f>IF(#REF!="", "0",#REF! *#REF!/100)</f>
        <v>#REF!</v>
      </c>
      <c r="BA1452" s="4" t="e">
        <f>IF(#REF!="", "0",#REF! *#REF!/100)</f>
        <v>#REF!</v>
      </c>
      <c r="BB1452" s="4" t="e">
        <f>IF(#REF!="", "0",#REF! *#REF!/100)</f>
        <v>#REF!</v>
      </c>
    </row>
    <row r="1453" spans="16:54" x14ac:dyDescent="0.35">
      <c r="P1453" s="14">
        <f>'B. WasteTracking'!G1479</f>
        <v>0</v>
      </c>
      <c r="Q1453" s="67">
        <f>IF(ISNUMBER('B. WasteTracking'!I1479), IF('B. WasteTracking'!$I$38=Calculations!$O$6,'B. WasteTracking'!I1479,'B. WasteTracking'!I1479*'B. WasteTracking'!$H1479/100),0)</f>
        <v>0</v>
      </c>
      <c r="R1453" s="67">
        <f>IF(ISNUMBER('B. WasteTracking'!J1479), IF('B. WasteTracking'!$J$38=Calculations!$O$6,'B. WasteTracking'!J1479,'B. WasteTracking'!J1479*'B. WasteTracking'!$H1479/100),0)</f>
        <v>0</v>
      </c>
      <c r="S1453" s="67">
        <f>IF(ISNUMBER('B. WasteTracking'!K1479), 'B. WasteTracking'!K1479*'B. WasteTracking'!$H1479/100,0)</f>
        <v>0</v>
      </c>
      <c r="T1453" s="67">
        <f>IF(ISNUMBER('B. WasteTracking'!H1479), 'B. WasteTracking'!H1479,0)</f>
        <v>0</v>
      </c>
      <c r="W1453" s="9"/>
      <c r="X1453" s="9"/>
      <c r="AX1453" s="4">
        <v>1441</v>
      </c>
      <c r="AY1453" s="4" t="e">
        <f>IF(#REF!="", "0",#REF! *#REF!/100)</f>
        <v>#REF!</v>
      </c>
      <c r="AZ1453" s="4" t="e">
        <f>IF(#REF!="", "0",#REF! *#REF!/100)</f>
        <v>#REF!</v>
      </c>
      <c r="BA1453" s="4" t="e">
        <f>IF(#REF!="", "0",#REF! *#REF!/100)</f>
        <v>#REF!</v>
      </c>
      <c r="BB1453" s="4" t="e">
        <f>IF(#REF!="", "0",#REF! *#REF!/100)</f>
        <v>#REF!</v>
      </c>
    </row>
    <row r="1454" spans="16:54" x14ac:dyDescent="0.35">
      <c r="P1454" s="14">
        <f>'B. WasteTracking'!G1480</f>
        <v>0</v>
      </c>
      <c r="Q1454" s="67">
        <f>IF(ISNUMBER('B. WasteTracking'!I1480), IF('B. WasteTracking'!$I$38=Calculations!$O$6,'B. WasteTracking'!I1480,'B. WasteTracking'!I1480*'B. WasteTracking'!$H1480/100),0)</f>
        <v>0</v>
      </c>
      <c r="R1454" s="67">
        <f>IF(ISNUMBER('B. WasteTracking'!J1480), IF('B. WasteTracking'!$J$38=Calculations!$O$6,'B. WasteTracking'!J1480,'B. WasteTracking'!J1480*'B. WasteTracking'!$H1480/100),0)</f>
        <v>0</v>
      </c>
      <c r="S1454" s="67">
        <f>IF(ISNUMBER('B. WasteTracking'!K1480), 'B. WasteTracking'!K1480*'B. WasteTracking'!$H1480/100,0)</f>
        <v>0</v>
      </c>
      <c r="T1454" s="67">
        <f>IF(ISNUMBER('B. WasteTracking'!H1480), 'B. WasteTracking'!H1480,0)</f>
        <v>0</v>
      </c>
      <c r="W1454" s="9"/>
      <c r="X1454" s="9"/>
      <c r="AX1454" s="4">
        <v>1442</v>
      </c>
      <c r="AY1454" s="4" t="e">
        <f>IF(#REF!="", "0",#REF! *#REF!/100)</f>
        <v>#REF!</v>
      </c>
      <c r="AZ1454" s="4" t="e">
        <f>IF(#REF!="", "0",#REF! *#REF!/100)</f>
        <v>#REF!</v>
      </c>
      <c r="BA1454" s="4" t="e">
        <f>IF(#REF!="", "0",#REF! *#REF!/100)</f>
        <v>#REF!</v>
      </c>
      <c r="BB1454" s="4" t="e">
        <f>IF(#REF!="", "0",#REF! *#REF!/100)</f>
        <v>#REF!</v>
      </c>
    </row>
    <row r="1455" spans="16:54" x14ac:dyDescent="0.35">
      <c r="P1455" s="14">
        <f>'B. WasteTracking'!G1481</f>
        <v>0</v>
      </c>
      <c r="Q1455" s="67">
        <f>IF(ISNUMBER('B. WasteTracking'!I1481), IF('B. WasteTracking'!$I$38=Calculations!$O$6,'B. WasteTracking'!I1481,'B. WasteTracking'!I1481*'B. WasteTracking'!$H1481/100),0)</f>
        <v>0</v>
      </c>
      <c r="R1455" s="67">
        <f>IF(ISNUMBER('B. WasteTracking'!J1481), IF('B. WasteTracking'!$J$38=Calculations!$O$6,'B. WasteTracking'!J1481,'B. WasteTracking'!J1481*'B. WasteTracking'!$H1481/100),0)</f>
        <v>0</v>
      </c>
      <c r="S1455" s="67">
        <f>IF(ISNUMBER('B. WasteTracking'!K1481), 'B. WasteTracking'!K1481*'B. WasteTracking'!$H1481/100,0)</f>
        <v>0</v>
      </c>
      <c r="T1455" s="67">
        <f>IF(ISNUMBER('B. WasteTracking'!H1481), 'B. WasteTracking'!H1481,0)</f>
        <v>0</v>
      </c>
      <c r="W1455" s="9"/>
      <c r="X1455" s="9"/>
      <c r="AX1455" s="4">
        <v>1443</v>
      </c>
      <c r="AY1455" s="4" t="e">
        <f>IF(#REF!="", "0",#REF! *#REF!/100)</f>
        <v>#REF!</v>
      </c>
      <c r="AZ1455" s="4" t="e">
        <f>IF(#REF!="", "0",#REF! *#REF!/100)</f>
        <v>#REF!</v>
      </c>
      <c r="BA1455" s="4" t="e">
        <f>IF(#REF!="", "0",#REF! *#REF!/100)</f>
        <v>#REF!</v>
      </c>
      <c r="BB1455" s="4" t="e">
        <f>IF(#REF!="", "0",#REF! *#REF!/100)</f>
        <v>#REF!</v>
      </c>
    </row>
    <row r="1456" spans="16:54" x14ac:dyDescent="0.35">
      <c r="P1456" s="14">
        <f>'B. WasteTracking'!G1482</f>
        <v>0</v>
      </c>
      <c r="Q1456" s="67">
        <f>IF(ISNUMBER('B. WasteTracking'!I1482), IF('B. WasteTracking'!$I$38=Calculations!$O$6,'B. WasteTracking'!I1482,'B. WasteTracking'!I1482*'B. WasteTracking'!$H1482/100),0)</f>
        <v>0</v>
      </c>
      <c r="R1456" s="67">
        <f>IF(ISNUMBER('B. WasteTracking'!J1482), IF('B. WasteTracking'!$J$38=Calculations!$O$6,'B. WasteTracking'!J1482,'B. WasteTracking'!J1482*'B. WasteTracking'!$H1482/100),0)</f>
        <v>0</v>
      </c>
      <c r="S1456" s="67">
        <f>IF(ISNUMBER('B. WasteTracking'!K1482), 'B. WasteTracking'!K1482*'B. WasteTracking'!$H1482/100,0)</f>
        <v>0</v>
      </c>
      <c r="T1456" s="67">
        <f>IF(ISNUMBER('B. WasteTracking'!H1482), 'B. WasteTracking'!H1482,0)</f>
        <v>0</v>
      </c>
      <c r="W1456" s="9"/>
      <c r="X1456" s="9"/>
      <c r="AX1456" s="4">
        <v>1444</v>
      </c>
      <c r="AY1456" s="4" t="e">
        <f>IF(#REF!="", "0",#REF! *#REF!/100)</f>
        <v>#REF!</v>
      </c>
      <c r="AZ1456" s="4" t="e">
        <f>IF(#REF!="", "0",#REF! *#REF!/100)</f>
        <v>#REF!</v>
      </c>
      <c r="BA1456" s="4" t="e">
        <f>IF(#REF!="", "0",#REF! *#REF!/100)</f>
        <v>#REF!</v>
      </c>
      <c r="BB1456" s="4" t="e">
        <f>IF(#REF!="", "0",#REF! *#REF!/100)</f>
        <v>#REF!</v>
      </c>
    </row>
    <row r="1457" spans="15:54" x14ac:dyDescent="0.35">
      <c r="P1457" s="14">
        <f>'B. WasteTracking'!G1483</f>
        <v>0</v>
      </c>
      <c r="Q1457" s="67">
        <f>IF(ISNUMBER('B. WasteTracking'!I1483), IF('B. WasteTracking'!$I$38=Calculations!$O$6,'B. WasteTracking'!I1483,'B. WasteTracking'!I1483*'B. WasteTracking'!$H1483/100),0)</f>
        <v>0</v>
      </c>
      <c r="R1457" s="67">
        <f>IF(ISNUMBER('B. WasteTracking'!J1483), IF('B. WasteTracking'!$J$38=Calculations!$O$6,'B. WasteTracking'!J1483,'B. WasteTracking'!J1483*'B. WasteTracking'!$H1483/100),0)</f>
        <v>0</v>
      </c>
      <c r="S1457" s="67">
        <f>IF(ISNUMBER('B. WasteTracking'!K1483), 'B. WasteTracking'!K1483*'B. WasteTracking'!$H1483/100,0)</f>
        <v>0</v>
      </c>
      <c r="T1457" s="67">
        <f>IF(ISNUMBER('B. WasteTracking'!H1483), 'B. WasteTracking'!H1483,0)</f>
        <v>0</v>
      </c>
      <c r="W1457" s="9"/>
      <c r="X1457" s="9"/>
      <c r="AX1457" s="4">
        <v>1445</v>
      </c>
      <c r="AY1457" s="4" t="e">
        <f>IF(#REF!="", "0",#REF! *#REF!/100)</f>
        <v>#REF!</v>
      </c>
      <c r="AZ1457" s="4" t="e">
        <f>IF(#REF!="", "0",#REF! *#REF!/100)</f>
        <v>#REF!</v>
      </c>
      <c r="BA1457" s="4" t="e">
        <f>IF(#REF!="", "0",#REF! *#REF!/100)</f>
        <v>#REF!</v>
      </c>
      <c r="BB1457" s="4" t="e">
        <f>IF(#REF!="", "0",#REF! *#REF!/100)</f>
        <v>#REF!</v>
      </c>
    </row>
    <row r="1458" spans="15:54" x14ac:dyDescent="0.35">
      <c r="P1458" s="14">
        <f>'B. WasteTracking'!G1484</f>
        <v>0</v>
      </c>
      <c r="Q1458" s="67">
        <f>IF(ISNUMBER('B. WasteTracking'!I1484), IF('B. WasteTracking'!$I$38=Calculations!$O$6,'B. WasteTracking'!I1484,'B. WasteTracking'!I1484*'B. WasteTracking'!$H1484/100),0)</f>
        <v>0</v>
      </c>
      <c r="R1458" s="67">
        <f>IF(ISNUMBER('B. WasteTracking'!J1484), IF('B. WasteTracking'!$J$38=Calculations!$O$6,'B. WasteTracking'!J1484,'B. WasteTracking'!J1484*'B. WasteTracking'!$H1484/100),0)</f>
        <v>0</v>
      </c>
      <c r="S1458" s="67">
        <f>IF(ISNUMBER('B. WasteTracking'!K1484), 'B. WasteTracking'!K1484*'B. WasteTracking'!$H1484/100,0)</f>
        <v>0</v>
      </c>
      <c r="T1458" s="67">
        <f>IF(ISNUMBER('B. WasteTracking'!H1484), 'B. WasteTracking'!H1484,0)</f>
        <v>0</v>
      </c>
      <c r="W1458" s="9"/>
      <c r="X1458" s="9"/>
      <c r="AX1458" s="4">
        <v>1446</v>
      </c>
      <c r="AY1458" s="4" t="e">
        <f>IF(#REF!="", "0",#REF! *#REF!/100)</f>
        <v>#REF!</v>
      </c>
      <c r="AZ1458" s="4" t="e">
        <f>IF(#REF!="", "0",#REF! *#REF!/100)</f>
        <v>#REF!</v>
      </c>
      <c r="BA1458" s="4" t="e">
        <f>IF(#REF!="", "0",#REF! *#REF!/100)</f>
        <v>#REF!</v>
      </c>
      <c r="BB1458" s="4" t="e">
        <f>IF(#REF!="", "0",#REF! *#REF!/100)</f>
        <v>#REF!</v>
      </c>
    </row>
    <row r="1459" spans="15:54" x14ac:dyDescent="0.35">
      <c r="P1459" s="14">
        <f>'B. WasteTracking'!G1485</f>
        <v>0</v>
      </c>
      <c r="Q1459" s="67">
        <f>IF(ISNUMBER('B. WasteTracking'!I1485), IF('B. WasteTracking'!$I$38=Calculations!$O$6,'B. WasteTracking'!I1485,'B. WasteTracking'!I1485*'B. WasteTracking'!$H1485/100),0)</f>
        <v>0</v>
      </c>
      <c r="R1459" s="67">
        <f>IF(ISNUMBER('B. WasteTracking'!J1485), IF('B. WasteTracking'!$J$38=Calculations!$O$6,'B. WasteTracking'!J1485,'B. WasteTracking'!J1485*'B. WasteTracking'!$H1485/100),0)</f>
        <v>0</v>
      </c>
      <c r="S1459" s="67">
        <f>IF(ISNUMBER('B. WasteTracking'!K1485), 'B. WasteTracking'!K1485*'B. WasteTracking'!$H1485/100,0)</f>
        <v>0</v>
      </c>
      <c r="T1459" s="67">
        <f>IF(ISNUMBER('B. WasteTracking'!H1485), 'B. WasteTracking'!H1485,0)</f>
        <v>0</v>
      </c>
      <c r="W1459" s="9"/>
      <c r="X1459" s="9"/>
      <c r="AX1459" s="4">
        <v>1447</v>
      </c>
      <c r="AY1459" s="4" t="e">
        <f>IF(#REF!="", "0",#REF! *#REF!/100)</f>
        <v>#REF!</v>
      </c>
      <c r="AZ1459" s="4" t="e">
        <f>IF(#REF!="", "0",#REF! *#REF!/100)</f>
        <v>#REF!</v>
      </c>
      <c r="BA1459" s="4" t="e">
        <f>IF(#REF!="", "0",#REF! *#REF!/100)</f>
        <v>#REF!</v>
      </c>
      <c r="BB1459" s="4" t="e">
        <f>IF(#REF!="", "0",#REF! *#REF!/100)</f>
        <v>#REF!</v>
      </c>
    </row>
    <row r="1460" spans="15:54" x14ac:dyDescent="0.35">
      <c r="P1460" s="14">
        <f>'B. WasteTracking'!G1486</f>
        <v>0</v>
      </c>
      <c r="Q1460" s="67">
        <f>IF(ISNUMBER('B. WasteTracking'!I1486), IF('B. WasteTracking'!$I$38=Calculations!$O$6,'B. WasteTracking'!I1486,'B. WasteTracking'!I1486*'B. WasteTracking'!$H1486/100),0)</f>
        <v>0</v>
      </c>
      <c r="R1460" s="67">
        <f>IF(ISNUMBER('B. WasteTracking'!J1486), IF('B. WasteTracking'!$J$38=Calculations!$O$6,'B. WasteTracking'!J1486,'B. WasteTracking'!J1486*'B. WasteTracking'!$H1486/100),0)</f>
        <v>0</v>
      </c>
      <c r="S1460" s="67">
        <f>IF(ISNUMBER('B. WasteTracking'!K1486), 'B. WasteTracking'!K1486*'B. WasteTracking'!$H1486/100,0)</f>
        <v>0</v>
      </c>
      <c r="T1460" s="67">
        <f>IF(ISNUMBER('B. WasteTracking'!H1486), 'B. WasteTracking'!H1486,0)</f>
        <v>0</v>
      </c>
      <c r="W1460" s="9"/>
      <c r="X1460" s="9"/>
      <c r="AX1460" s="4">
        <v>1448</v>
      </c>
      <c r="AY1460" s="4" t="e">
        <f>IF(#REF!="", "0",#REF! *#REF!/100)</f>
        <v>#REF!</v>
      </c>
      <c r="AZ1460" s="4" t="e">
        <f>IF(#REF!="", "0",#REF! *#REF!/100)</f>
        <v>#REF!</v>
      </c>
      <c r="BA1460" s="4" t="e">
        <f>IF(#REF!="", "0",#REF! *#REF!/100)</f>
        <v>#REF!</v>
      </c>
      <c r="BB1460" s="4" t="e">
        <f>IF(#REF!="", "0",#REF! *#REF!/100)</f>
        <v>#REF!</v>
      </c>
    </row>
    <row r="1461" spans="15:54" x14ac:dyDescent="0.35">
      <c r="O1461" s="4"/>
      <c r="P1461" s="14">
        <f>'B. WasteTracking'!G1487</f>
        <v>0</v>
      </c>
      <c r="Q1461" s="67">
        <f>IF(ISNUMBER('B. WasteTracking'!I1487), IF('B. WasteTracking'!$I$38=Calculations!$O$6,'B. WasteTracking'!I1487,'B. WasteTracking'!I1487*'B. WasteTracking'!$H1487/100),0)</f>
        <v>0</v>
      </c>
      <c r="R1461" s="67">
        <f>IF(ISNUMBER('B. WasteTracking'!J1487), IF('B. WasteTracking'!$J$38=Calculations!$O$6,'B. WasteTracking'!J1487,'B. WasteTracking'!J1487*'B. WasteTracking'!$H1487/100),0)</f>
        <v>0</v>
      </c>
      <c r="S1461" s="67">
        <f>IF(ISNUMBER('B. WasteTracking'!K1487), 'B. WasteTracking'!K1487*'B. WasteTracking'!$H1487/100,0)</f>
        <v>0</v>
      </c>
      <c r="T1461" s="67">
        <f>IF(ISNUMBER('B. WasteTracking'!H1487), 'B. WasteTracking'!H1487,0)</f>
        <v>0</v>
      </c>
      <c r="W1461" s="9"/>
      <c r="X1461" s="9"/>
      <c r="AX1461" s="4">
        <v>1449</v>
      </c>
      <c r="AY1461" s="4" t="e">
        <f>IF(#REF!="", "0",#REF! *#REF!/100)</f>
        <v>#REF!</v>
      </c>
      <c r="AZ1461" s="4" t="e">
        <f>IF(#REF!="", "0",#REF! *#REF!/100)</f>
        <v>#REF!</v>
      </c>
      <c r="BA1461" s="4" t="e">
        <f>IF(#REF!="", "0",#REF! *#REF!/100)</f>
        <v>#REF!</v>
      </c>
      <c r="BB1461" s="4" t="e">
        <f>IF(#REF!="", "0",#REF! *#REF!/100)</f>
        <v>#REF!</v>
      </c>
    </row>
    <row r="1462" spans="15:54" x14ac:dyDescent="0.35">
      <c r="O1462" s="4"/>
      <c r="P1462" s="14">
        <f>'B. WasteTracking'!G1488</f>
        <v>0</v>
      </c>
      <c r="Q1462" s="67">
        <f>IF(ISNUMBER('B. WasteTracking'!I1488), IF('B. WasteTracking'!$I$38=Calculations!$O$6,'B. WasteTracking'!I1488,'B. WasteTracking'!I1488*'B. WasteTracking'!$H1488/100),0)</f>
        <v>0</v>
      </c>
      <c r="R1462" s="67">
        <f>IF(ISNUMBER('B. WasteTracking'!J1488), IF('B. WasteTracking'!$J$38=Calculations!$O$6,'B. WasteTracking'!J1488,'B. WasteTracking'!J1488*'B. WasteTracking'!$H1488/100),0)</f>
        <v>0</v>
      </c>
      <c r="S1462" s="67">
        <f>IF(ISNUMBER('B. WasteTracking'!K1488), 'B. WasteTracking'!K1488*'B. WasteTracking'!$H1488/100,0)</f>
        <v>0</v>
      </c>
      <c r="T1462" s="67">
        <f>IF(ISNUMBER('B. WasteTracking'!H1488), 'B. WasteTracking'!H1488,0)</f>
        <v>0</v>
      </c>
      <c r="W1462" s="9"/>
      <c r="X1462" s="9"/>
      <c r="AX1462" s="4">
        <v>1450</v>
      </c>
      <c r="AY1462" s="4" t="e">
        <f>IF(#REF!="", "0",#REF! *#REF!/100)</f>
        <v>#REF!</v>
      </c>
      <c r="AZ1462" s="4" t="e">
        <f>IF(#REF!="", "0",#REF! *#REF!/100)</f>
        <v>#REF!</v>
      </c>
      <c r="BA1462" s="4" t="e">
        <f>IF(#REF!="", "0",#REF! *#REF!/100)</f>
        <v>#REF!</v>
      </c>
      <c r="BB1462" s="4" t="e">
        <f>IF(#REF!="", "0",#REF! *#REF!/100)</f>
        <v>#REF!</v>
      </c>
    </row>
    <row r="1463" spans="15:54" x14ac:dyDescent="0.35">
      <c r="O1463" s="4"/>
      <c r="P1463" s="14">
        <f>'B. WasteTracking'!G1489</f>
        <v>0</v>
      </c>
      <c r="Q1463" s="67">
        <f>IF(ISNUMBER('B. WasteTracking'!I1489), IF('B. WasteTracking'!$I$38=Calculations!$O$6,'B. WasteTracking'!I1489,'B. WasteTracking'!I1489*'B. WasteTracking'!$H1489/100),0)</f>
        <v>0</v>
      </c>
      <c r="R1463" s="67">
        <f>IF(ISNUMBER('B. WasteTracking'!J1489), IF('B. WasteTracking'!$J$38=Calculations!$O$6,'B. WasteTracking'!J1489,'B. WasteTracking'!J1489*'B. WasteTracking'!$H1489/100),0)</f>
        <v>0</v>
      </c>
      <c r="S1463" s="67">
        <f>IF(ISNUMBER('B. WasteTracking'!K1489), 'B. WasteTracking'!K1489*'B. WasteTracking'!$H1489/100,0)</f>
        <v>0</v>
      </c>
      <c r="T1463" s="67">
        <f>IF(ISNUMBER('B. WasteTracking'!H1489), 'B. WasteTracking'!H1489,0)</f>
        <v>0</v>
      </c>
      <c r="W1463" s="9"/>
      <c r="X1463" s="9"/>
      <c r="AX1463" s="4">
        <v>1451</v>
      </c>
      <c r="AY1463" s="4" t="e">
        <f>IF(#REF!="", "0",#REF! *#REF!/100)</f>
        <v>#REF!</v>
      </c>
      <c r="AZ1463" s="4" t="e">
        <f>IF(#REF!="", "0",#REF! *#REF!/100)</f>
        <v>#REF!</v>
      </c>
      <c r="BA1463" s="4" t="e">
        <f>IF(#REF!="", "0",#REF! *#REF!/100)</f>
        <v>#REF!</v>
      </c>
      <c r="BB1463" s="4" t="e">
        <f>IF(#REF!="", "0",#REF! *#REF!/100)</f>
        <v>#REF!</v>
      </c>
    </row>
    <row r="1464" spans="15:54" x14ac:dyDescent="0.35">
      <c r="O1464" s="4"/>
      <c r="P1464" s="14">
        <f>'B. WasteTracking'!G1490</f>
        <v>0</v>
      </c>
      <c r="Q1464" s="67">
        <f>IF(ISNUMBER('B. WasteTracking'!I1490), IF('B. WasteTracking'!$I$38=Calculations!$O$6,'B. WasteTracking'!I1490,'B. WasteTracking'!I1490*'B. WasteTracking'!$H1490/100),0)</f>
        <v>0</v>
      </c>
      <c r="R1464" s="67">
        <f>IF(ISNUMBER('B. WasteTracking'!J1490), IF('B. WasteTracking'!$J$38=Calculations!$O$6,'B. WasteTracking'!J1490,'B. WasteTracking'!J1490*'B. WasteTracking'!$H1490/100),0)</f>
        <v>0</v>
      </c>
      <c r="S1464" s="67">
        <f>IF(ISNUMBER('B. WasteTracking'!K1490), 'B. WasteTracking'!K1490*'B. WasteTracking'!$H1490/100,0)</f>
        <v>0</v>
      </c>
      <c r="T1464" s="67">
        <f>IF(ISNUMBER('B. WasteTracking'!H1490), 'B. WasteTracking'!H1490,0)</f>
        <v>0</v>
      </c>
      <c r="W1464" s="9"/>
      <c r="X1464" s="9"/>
      <c r="AX1464" s="4">
        <v>1452</v>
      </c>
      <c r="AY1464" s="4" t="e">
        <f>IF(#REF!="", "0",#REF! *#REF!/100)</f>
        <v>#REF!</v>
      </c>
      <c r="AZ1464" s="4" t="e">
        <f>IF(#REF!="", "0",#REF! *#REF!/100)</f>
        <v>#REF!</v>
      </c>
      <c r="BA1464" s="4" t="e">
        <f>IF(#REF!="", "0",#REF! *#REF!/100)</f>
        <v>#REF!</v>
      </c>
      <c r="BB1464" s="4" t="e">
        <f>IF(#REF!="", "0",#REF! *#REF!/100)</f>
        <v>#REF!</v>
      </c>
    </row>
    <row r="1465" spans="15:54" x14ac:dyDescent="0.35">
      <c r="P1465" s="14">
        <f>'B. WasteTracking'!G1491</f>
        <v>0</v>
      </c>
      <c r="Q1465" s="67">
        <f>IF(ISNUMBER('B. WasteTracking'!I1491), IF('B. WasteTracking'!$I$38=Calculations!$O$6,'B. WasteTracking'!I1491,'B. WasteTracking'!I1491*'B. WasteTracking'!$H1491/100),0)</f>
        <v>0</v>
      </c>
      <c r="R1465" s="67">
        <f>IF(ISNUMBER('B. WasteTracking'!J1491), IF('B. WasteTracking'!$J$38=Calculations!$O$6,'B. WasteTracking'!J1491,'B. WasteTracking'!J1491*'B. WasteTracking'!$H1491/100),0)</f>
        <v>0</v>
      </c>
      <c r="S1465" s="67">
        <f>IF(ISNUMBER('B. WasteTracking'!K1491), 'B. WasteTracking'!K1491*'B. WasteTracking'!$H1491/100,0)</f>
        <v>0</v>
      </c>
      <c r="T1465" s="67">
        <f>IF(ISNUMBER('B. WasteTracking'!H1491), 'B. WasteTracking'!H1491,0)</f>
        <v>0</v>
      </c>
      <c r="W1465" s="9"/>
      <c r="X1465" s="9"/>
      <c r="AX1465" s="4">
        <v>1453</v>
      </c>
      <c r="AY1465" s="4" t="e">
        <f>IF(#REF!="", "0",#REF! *#REF!/100)</f>
        <v>#REF!</v>
      </c>
      <c r="AZ1465" s="4" t="e">
        <f>IF(#REF!="", "0",#REF! *#REF!/100)</f>
        <v>#REF!</v>
      </c>
      <c r="BA1465" s="4" t="e">
        <f>IF(#REF!="", "0",#REF! *#REF!/100)</f>
        <v>#REF!</v>
      </c>
      <c r="BB1465" s="4" t="e">
        <f>IF(#REF!="", "0",#REF! *#REF!/100)</f>
        <v>#REF!</v>
      </c>
    </row>
    <row r="1466" spans="15:54" x14ac:dyDescent="0.35">
      <c r="P1466" s="14">
        <f>'B. WasteTracking'!G1492</f>
        <v>0</v>
      </c>
      <c r="Q1466" s="67">
        <f>IF(ISNUMBER('B. WasteTracking'!I1492), IF('B. WasteTracking'!$I$38=Calculations!$O$6,'B. WasteTracking'!I1492,'B. WasteTracking'!I1492*'B. WasteTracking'!$H1492/100),0)</f>
        <v>0</v>
      </c>
      <c r="R1466" s="67">
        <f>IF(ISNUMBER('B. WasteTracking'!J1492), IF('B. WasteTracking'!$J$38=Calculations!$O$6,'B. WasteTracking'!J1492,'B. WasteTracking'!J1492*'B. WasteTracking'!$H1492/100),0)</f>
        <v>0</v>
      </c>
      <c r="S1466" s="67">
        <f>IF(ISNUMBER('B. WasteTracking'!K1492), 'B. WasteTracking'!K1492*'B. WasteTracking'!$H1492/100,0)</f>
        <v>0</v>
      </c>
      <c r="T1466" s="67">
        <f>IF(ISNUMBER('B. WasteTracking'!H1492), 'B. WasteTracking'!H1492,0)</f>
        <v>0</v>
      </c>
      <c r="W1466" s="9"/>
      <c r="X1466" s="9"/>
      <c r="AX1466" s="4">
        <v>1454</v>
      </c>
      <c r="AY1466" s="4" t="e">
        <f>IF(#REF!="", "0",#REF! *#REF!/100)</f>
        <v>#REF!</v>
      </c>
      <c r="AZ1466" s="4" t="e">
        <f>IF(#REF!="", "0",#REF! *#REF!/100)</f>
        <v>#REF!</v>
      </c>
      <c r="BA1466" s="4" t="e">
        <f>IF(#REF!="", "0",#REF! *#REF!/100)</f>
        <v>#REF!</v>
      </c>
      <c r="BB1466" s="4" t="e">
        <f>IF(#REF!="", "0",#REF! *#REF!/100)</f>
        <v>#REF!</v>
      </c>
    </row>
    <row r="1467" spans="15:54" x14ac:dyDescent="0.35">
      <c r="P1467" s="14">
        <f>'B. WasteTracking'!G1493</f>
        <v>0</v>
      </c>
      <c r="Q1467" s="67">
        <f>IF(ISNUMBER('B. WasteTracking'!I1493), IF('B. WasteTracking'!$I$38=Calculations!$O$6,'B. WasteTracking'!I1493,'B. WasteTracking'!I1493*'B. WasteTracking'!$H1493/100),0)</f>
        <v>0</v>
      </c>
      <c r="R1467" s="67">
        <f>IF(ISNUMBER('B. WasteTracking'!J1493), IF('B. WasteTracking'!$J$38=Calculations!$O$6,'B. WasteTracking'!J1493,'B. WasteTracking'!J1493*'B. WasteTracking'!$H1493/100),0)</f>
        <v>0</v>
      </c>
      <c r="S1467" s="67">
        <f>IF(ISNUMBER('B. WasteTracking'!K1493), 'B. WasteTracking'!K1493*'B. WasteTracking'!$H1493/100,0)</f>
        <v>0</v>
      </c>
      <c r="T1467" s="67">
        <f>IF(ISNUMBER('B. WasteTracking'!H1493), 'B. WasteTracking'!H1493,0)</f>
        <v>0</v>
      </c>
      <c r="W1467" s="9"/>
      <c r="X1467" s="9"/>
      <c r="AX1467" s="4">
        <v>1455</v>
      </c>
      <c r="AY1467" s="4" t="e">
        <f>IF(#REF!="", "0",#REF! *#REF!/100)</f>
        <v>#REF!</v>
      </c>
      <c r="AZ1467" s="4" t="e">
        <f>IF(#REF!="", "0",#REF! *#REF!/100)</f>
        <v>#REF!</v>
      </c>
      <c r="BA1467" s="4" t="e">
        <f>IF(#REF!="", "0",#REF! *#REF!/100)</f>
        <v>#REF!</v>
      </c>
      <c r="BB1467" s="4" t="e">
        <f>IF(#REF!="", "0",#REF! *#REF!/100)</f>
        <v>#REF!</v>
      </c>
    </row>
    <row r="1468" spans="15:54" x14ac:dyDescent="0.35">
      <c r="P1468" s="14">
        <f>'B. WasteTracking'!G1494</f>
        <v>0</v>
      </c>
      <c r="Q1468" s="67">
        <f>IF(ISNUMBER('B. WasteTracking'!I1494), IF('B. WasteTracking'!$I$38=Calculations!$O$6,'B. WasteTracking'!I1494,'B. WasteTracking'!I1494*'B. WasteTracking'!$H1494/100),0)</f>
        <v>0</v>
      </c>
      <c r="R1468" s="67">
        <f>IF(ISNUMBER('B. WasteTracking'!J1494), IF('B. WasteTracking'!$J$38=Calculations!$O$6,'B. WasteTracking'!J1494,'B. WasteTracking'!J1494*'B. WasteTracking'!$H1494/100),0)</f>
        <v>0</v>
      </c>
      <c r="S1468" s="67">
        <f>IF(ISNUMBER('B. WasteTracking'!K1494), 'B. WasteTracking'!K1494*'B. WasteTracking'!$H1494/100,0)</f>
        <v>0</v>
      </c>
      <c r="T1468" s="67">
        <f>IF(ISNUMBER('B. WasteTracking'!H1494), 'B. WasteTracking'!H1494,0)</f>
        <v>0</v>
      </c>
      <c r="W1468" s="9"/>
      <c r="X1468" s="9"/>
      <c r="AX1468" s="4">
        <v>1456</v>
      </c>
      <c r="AY1468" s="4" t="e">
        <f>IF(#REF!="", "0",#REF! *#REF!/100)</f>
        <v>#REF!</v>
      </c>
      <c r="AZ1468" s="4" t="e">
        <f>IF(#REF!="", "0",#REF! *#REF!/100)</f>
        <v>#REF!</v>
      </c>
      <c r="BA1468" s="4" t="e">
        <f>IF(#REF!="", "0",#REF! *#REF!/100)</f>
        <v>#REF!</v>
      </c>
      <c r="BB1468" s="4" t="e">
        <f>IF(#REF!="", "0",#REF! *#REF!/100)</f>
        <v>#REF!</v>
      </c>
    </row>
    <row r="1469" spans="15:54" x14ac:dyDescent="0.35">
      <c r="P1469" s="14">
        <f>'B. WasteTracking'!G1495</f>
        <v>0</v>
      </c>
      <c r="Q1469" s="67">
        <f>IF(ISNUMBER('B. WasteTracking'!I1495), IF('B. WasteTracking'!$I$38=Calculations!$O$6,'B. WasteTracking'!I1495,'B. WasteTracking'!I1495*'B. WasteTracking'!$H1495/100),0)</f>
        <v>0</v>
      </c>
      <c r="R1469" s="67">
        <f>IF(ISNUMBER('B. WasteTracking'!J1495), IF('B. WasteTracking'!$J$38=Calculations!$O$6,'B. WasteTracking'!J1495,'B. WasteTracking'!J1495*'B. WasteTracking'!$H1495/100),0)</f>
        <v>0</v>
      </c>
      <c r="S1469" s="67">
        <f>IF(ISNUMBER('B. WasteTracking'!K1495), 'B. WasteTracking'!K1495*'B. WasteTracking'!$H1495/100,0)</f>
        <v>0</v>
      </c>
      <c r="T1469" s="67">
        <f>IF(ISNUMBER('B. WasteTracking'!H1495), 'B. WasteTracking'!H1495,0)</f>
        <v>0</v>
      </c>
      <c r="W1469" s="9"/>
      <c r="X1469" s="9"/>
      <c r="AX1469" s="4">
        <v>1457</v>
      </c>
      <c r="AY1469" s="4" t="e">
        <f>IF(#REF!="", "0",#REF! *#REF!/100)</f>
        <v>#REF!</v>
      </c>
      <c r="AZ1469" s="4" t="e">
        <f>IF(#REF!="", "0",#REF! *#REF!/100)</f>
        <v>#REF!</v>
      </c>
      <c r="BA1469" s="4" t="e">
        <f>IF(#REF!="", "0",#REF! *#REF!/100)</f>
        <v>#REF!</v>
      </c>
      <c r="BB1469" s="4" t="e">
        <f>IF(#REF!="", "0",#REF! *#REF!/100)</f>
        <v>#REF!</v>
      </c>
    </row>
    <row r="1470" spans="15:54" x14ac:dyDescent="0.35">
      <c r="P1470" s="14">
        <f>'B. WasteTracking'!G1496</f>
        <v>0</v>
      </c>
      <c r="Q1470" s="67">
        <f>IF(ISNUMBER('B. WasteTracking'!I1496), IF('B. WasteTracking'!$I$38=Calculations!$O$6,'B. WasteTracking'!I1496,'B. WasteTracking'!I1496*'B. WasteTracking'!$H1496/100),0)</f>
        <v>0</v>
      </c>
      <c r="R1470" s="67">
        <f>IF(ISNUMBER('B. WasteTracking'!J1496), IF('B. WasteTracking'!$J$38=Calculations!$O$6,'B. WasteTracking'!J1496,'B. WasteTracking'!J1496*'B. WasteTracking'!$H1496/100),0)</f>
        <v>0</v>
      </c>
      <c r="S1470" s="67">
        <f>IF(ISNUMBER('B. WasteTracking'!K1496), 'B. WasteTracking'!K1496*'B. WasteTracking'!$H1496/100,0)</f>
        <v>0</v>
      </c>
      <c r="T1470" s="67">
        <f>IF(ISNUMBER('B. WasteTracking'!H1496), 'B. WasteTracking'!H1496,0)</f>
        <v>0</v>
      </c>
      <c r="W1470" s="9"/>
      <c r="X1470" s="9"/>
      <c r="AX1470" s="4">
        <v>1458</v>
      </c>
      <c r="AY1470" s="4" t="e">
        <f>IF(#REF!="", "0",#REF! *#REF!/100)</f>
        <v>#REF!</v>
      </c>
      <c r="AZ1470" s="4" t="e">
        <f>IF(#REF!="", "0",#REF! *#REF!/100)</f>
        <v>#REF!</v>
      </c>
      <c r="BA1470" s="4" t="e">
        <f>IF(#REF!="", "0",#REF! *#REF!/100)</f>
        <v>#REF!</v>
      </c>
      <c r="BB1470" s="4" t="e">
        <f>IF(#REF!="", "0",#REF! *#REF!/100)</f>
        <v>#REF!</v>
      </c>
    </row>
    <row r="1471" spans="15:54" x14ac:dyDescent="0.35">
      <c r="P1471" s="14">
        <f>'B. WasteTracking'!G1497</f>
        <v>0</v>
      </c>
      <c r="Q1471" s="67">
        <f>IF(ISNUMBER('B. WasteTracking'!I1497), IF('B. WasteTracking'!$I$38=Calculations!$O$6,'B. WasteTracking'!I1497,'B. WasteTracking'!I1497*'B. WasteTracking'!$H1497/100),0)</f>
        <v>0</v>
      </c>
      <c r="R1471" s="67">
        <f>IF(ISNUMBER('B. WasteTracking'!J1497), IF('B. WasteTracking'!$J$38=Calculations!$O$6,'B. WasteTracking'!J1497,'B. WasteTracking'!J1497*'B. WasteTracking'!$H1497/100),0)</f>
        <v>0</v>
      </c>
      <c r="S1471" s="67">
        <f>IF(ISNUMBER('B. WasteTracking'!K1497), 'B. WasteTracking'!K1497*'B. WasteTracking'!$H1497/100,0)</f>
        <v>0</v>
      </c>
      <c r="T1471" s="67">
        <f>IF(ISNUMBER('B. WasteTracking'!H1497), 'B. WasteTracking'!H1497,0)</f>
        <v>0</v>
      </c>
      <c r="W1471" s="9"/>
      <c r="X1471" s="9"/>
      <c r="AX1471" s="4">
        <v>1459</v>
      </c>
      <c r="AY1471" s="4" t="e">
        <f>IF(#REF!="", "0",#REF! *#REF!/100)</f>
        <v>#REF!</v>
      </c>
      <c r="AZ1471" s="4" t="e">
        <f>IF(#REF!="", "0",#REF! *#REF!/100)</f>
        <v>#REF!</v>
      </c>
      <c r="BA1471" s="4" t="e">
        <f>IF(#REF!="", "0",#REF! *#REF!/100)</f>
        <v>#REF!</v>
      </c>
      <c r="BB1471" s="4" t="e">
        <f>IF(#REF!="", "0",#REF! *#REF!/100)</f>
        <v>#REF!</v>
      </c>
    </row>
    <row r="1472" spans="15:54" x14ac:dyDescent="0.35">
      <c r="P1472" s="14">
        <f>'B. WasteTracking'!G1498</f>
        <v>0</v>
      </c>
      <c r="Q1472" s="67">
        <f>IF(ISNUMBER('B. WasteTracking'!I1498), IF('B. WasteTracking'!$I$38=Calculations!$O$6,'B. WasteTracking'!I1498,'B. WasteTracking'!I1498*'B. WasteTracking'!$H1498/100),0)</f>
        <v>0</v>
      </c>
      <c r="R1472" s="67">
        <f>IF(ISNUMBER('B. WasteTracking'!J1498), IF('B. WasteTracking'!$J$38=Calculations!$O$6,'B. WasteTracking'!J1498,'B. WasteTracking'!J1498*'B. WasteTracking'!$H1498/100),0)</f>
        <v>0</v>
      </c>
      <c r="S1472" s="67">
        <f>IF(ISNUMBER('B. WasteTracking'!K1498), 'B. WasteTracking'!K1498*'B. WasteTracking'!$H1498/100,0)</f>
        <v>0</v>
      </c>
      <c r="T1472" s="67">
        <f>IF(ISNUMBER('B. WasteTracking'!H1498), 'B. WasteTracking'!H1498,0)</f>
        <v>0</v>
      </c>
      <c r="W1472" s="9"/>
      <c r="X1472" s="9"/>
      <c r="AX1472" s="4">
        <v>1460</v>
      </c>
      <c r="AY1472" s="4" t="e">
        <f>IF(#REF!="", "0",#REF! *#REF!/100)</f>
        <v>#REF!</v>
      </c>
      <c r="AZ1472" s="4" t="e">
        <f>IF(#REF!="", "0",#REF! *#REF!/100)</f>
        <v>#REF!</v>
      </c>
      <c r="BA1472" s="4" t="e">
        <f>IF(#REF!="", "0",#REF! *#REF!/100)</f>
        <v>#REF!</v>
      </c>
      <c r="BB1472" s="4" t="e">
        <f>IF(#REF!="", "0",#REF! *#REF!/100)</f>
        <v>#REF!</v>
      </c>
    </row>
    <row r="1473" spans="16:54" x14ac:dyDescent="0.35">
      <c r="P1473" s="14">
        <f>'B. WasteTracking'!G1499</f>
        <v>0</v>
      </c>
      <c r="Q1473" s="67">
        <f>IF(ISNUMBER('B. WasteTracking'!I1499), IF('B. WasteTracking'!$I$38=Calculations!$O$6,'B. WasteTracking'!I1499,'B. WasteTracking'!I1499*'B. WasteTracking'!$H1499/100),0)</f>
        <v>0</v>
      </c>
      <c r="R1473" s="67">
        <f>IF(ISNUMBER('B. WasteTracking'!J1499), IF('B. WasteTracking'!$J$38=Calculations!$O$6,'B. WasteTracking'!J1499,'B. WasteTracking'!J1499*'B. WasteTracking'!$H1499/100),0)</f>
        <v>0</v>
      </c>
      <c r="S1473" s="67">
        <f>IF(ISNUMBER('B. WasteTracking'!K1499), 'B. WasteTracking'!K1499*'B. WasteTracking'!$H1499/100,0)</f>
        <v>0</v>
      </c>
      <c r="T1473" s="67">
        <f>IF(ISNUMBER('B. WasteTracking'!H1499), 'B. WasteTracking'!H1499,0)</f>
        <v>0</v>
      </c>
      <c r="W1473" s="9"/>
      <c r="X1473" s="9"/>
      <c r="AX1473" s="4">
        <v>1461</v>
      </c>
      <c r="AY1473" s="4" t="e">
        <f>IF(#REF!="", "0",#REF! *#REF!/100)</f>
        <v>#REF!</v>
      </c>
      <c r="AZ1473" s="4" t="e">
        <f>IF(#REF!="", "0",#REF! *#REF!/100)</f>
        <v>#REF!</v>
      </c>
      <c r="BA1473" s="4" t="e">
        <f>IF(#REF!="", "0",#REF! *#REF!/100)</f>
        <v>#REF!</v>
      </c>
      <c r="BB1473" s="4" t="e">
        <f>IF(#REF!="", "0",#REF! *#REF!/100)</f>
        <v>#REF!</v>
      </c>
    </row>
    <row r="1474" spans="16:54" x14ac:dyDescent="0.35">
      <c r="P1474" s="14">
        <f>'B. WasteTracking'!G1500</f>
        <v>0</v>
      </c>
      <c r="Q1474" s="67">
        <f>IF(ISNUMBER('B. WasteTracking'!I1500), IF('B. WasteTracking'!$I$38=Calculations!$O$6,'B. WasteTracking'!I1500,'B. WasteTracking'!I1500*'B. WasteTracking'!$H1500/100),0)</f>
        <v>0</v>
      </c>
      <c r="R1474" s="67">
        <f>IF(ISNUMBER('B. WasteTracking'!J1500), IF('B. WasteTracking'!$J$38=Calculations!$O$6,'B. WasteTracking'!J1500,'B. WasteTracking'!J1500*'B. WasteTracking'!$H1500/100),0)</f>
        <v>0</v>
      </c>
      <c r="S1474" s="67">
        <f>IF(ISNUMBER('B. WasteTracking'!K1500), 'B. WasteTracking'!K1500*'B. WasteTracking'!$H1500/100,0)</f>
        <v>0</v>
      </c>
      <c r="T1474" s="67">
        <f>IF(ISNUMBER('B. WasteTracking'!H1500), 'B. WasteTracking'!H1500,0)</f>
        <v>0</v>
      </c>
      <c r="W1474" s="9"/>
      <c r="X1474" s="9"/>
      <c r="AX1474" s="4">
        <v>1462</v>
      </c>
      <c r="AY1474" s="4" t="e">
        <f>IF(#REF!="", "0",#REF! *#REF!/100)</f>
        <v>#REF!</v>
      </c>
      <c r="AZ1474" s="4" t="e">
        <f>IF(#REF!="", "0",#REF! *#REF!/100)</f>
        <v>#REF!</v>
      </c>
      <c r="BA1474" s="4" t="e">
        <f>IF(#REF!="", "0",#REF! *#REF!/100)</f>
        <v>#REF!</v>
      </c>
      <c r="BB1474" s="4" t="e">
        <f>IF(#REF!="", "0",#REF! *#REF!/100)</f>
        <v>#REF!</v>
      </c>
    </row>
    <row r="1475" spans="16:54" x14ac:dyDescent="0.35">
      <c r="P1475" s="14">
        <f>'B. WasteTracking'!G1501</f>
        <v>0</v>
      </c>
      <c r="Q1475" s="67">
        <f>IF(ISNUMBER('B. WasteTracking'!I1501), IF('B. WasteTracking'!$I$38=Calculations!$O$6,'B. WasteTracking'!I1501,'B. WasteTracking'!I1501*'B. WasteTracking'!$H1501/100),0)</f>
        <v>0</v>
      </c>
      <c r="R1475" s="67">
        <f>IF(ISNUMBER('B. WasteTracking'!J1501), IF('B. WasteTracking'!$J$38=Calculations!$O$6,'B. WasteTracking'!J1501,'B. WasteTracking'!J1501*'B. WasteTracking'!$H1501/100),0)</f>
        <v>0</v>
      </c>
      <c r="S1475" s="67">
        <f>IF(ISNUMBER('B. WasteTracking'!K1501), 'B. WasteTracking'!K1501*'B. WasteTracking'!$H1501/100,0)</f>
        <v>0</v>
      </c>
      <c r="T1475" s="67">
        <f>IF(ISNUMBER('B. WasteTracking'!H1501), 'B. WasteTracking'!H1501,0)</f>
        <v>0</v>
      </c>
      <c r="W1475" s="9"/>
      <c r="X1475" s="9"/>
      <c r="AX1475" s="4">
        <v>1463</v>
      </c>
      <c r="AY1475" s="4" t="e">
        <f>IF(#REF!="", "0",#REF! *#REF!/100)</f>
        <v>#REF!</v>
      </c>
      <c r="AZ1475" s="4" t="e">
        <f>IF(#REF!="", "0",#REF! *#REF!/100)</f>
        <v>#REF!</v>
      </c>
      <c r="BA1475" s="4" t="e">
        <f>IF(#REF!="", "0",#REF! *#REF!/100)</f>
        <v>#REF!</v>
      </c>
      <c r="BB1475" s="4" t="e">
        <f>IF(#REF!="", "0",#REF! *#REF!/100)</f>
        <v>#REF!</v>
      </c>
    </row>
    <row r="1476" spans="16:54" x14ac:dyDescent="0.35">
      <c r="P1476" s="14">
        <f>'B. WasteTracking'!G1502</f>
        <v>0</v>
      </c>
      <c r="Q1476" s="67">
        <f>IF(ISNUMBER('B. WasteTracking'!I1502), IF('B. WasteTracking'!$I$38=Calculations!$O$6,'B. WasteTracking'!I1502,'B. WasteTracking'!I1502*'B. WasteTracking'!$H1502/100),0)</f>
        <v>0</v>
      </c>
      <c r="R1476" s="67">
        <f>IF(ISNUMBER('B. WasteTracking'!J1502), IF('B. WasteTracking'!$J$38=Calculations!$O$6,'B. WasteTracking'!J1502,'B. WasteTracking'!J1502*'B. WasteTracking'!$H1502/100),0)</f>
        <v>0</v>
      </c>
      <c r="S1476" s="67">
        <f>IF(ISNUMBER('B. WasteTracking'!K1502), 'B. WasteTracking'!K1502*'B. WasteTracking'!$H1502/100,0)</f>
        <v>0</v>
      </c>
      <c r="T1476" s="67">
        <f>IF(ISNUMBER('B. WasteTracking'!H1502), 'B. WasteTracking'!H1502,0)</f>
        <v>0</v>
      </c>
      <c r="W1476" s="9"/>
      <c r="X1476" s="9"/>
      <c r="AX1476" s="4">
        <v>1464</v>
      </c>
      <c r="AY1476" s="4" t="e">
        <f>IF(#REF!="", "0",#REF! *#REF!/100)</f>
        <v>#REF!</v>
      </c>
      <c r="AZ1476" s="4" t="e">
        <f>IF(#REF!="", "0",#REF! *#REF!/100)</f>
        <v>#REF!</v>
      </c>
      <c r="BA1476" s="4" t="e">
        <f>IF(#REF!="", "0",#REF! *#REF!/100)</f>
        <v>#REF!</v>
      </c>
      <c r="BB1476" s="4" t="e">
        <f>IF(#REF!="", "0",#REF! *#REF!/100)</f>
        <v>#REF!</v>
      </c>
    </row>
    <row r="1477" spans="16:54" x14ac:dyDescent="0.35">
      <c r="P1477" s="14">
        <f>'B. WasteTracking'!G1503</f>
        <v>0</v>
      </c>
      <c r="Q1477" s="67">
        <f>IF(ISNUMBER('B. WasteTracking'!I1503), IF('B. WasteTracking'!$I$38=Calculations!$O$6,'B. WasteTracking'!I1503,'B. WasteTracking'!I1503*'B. WasteTracking'!$H1503/100),0)</f>
        <v>0</v>
      </c>
      <c r="R1477" s="67">
        <f>IF(ISNUMBER('B. WasteTracking'!J1503), IF('B. WasteTracking'!$J$38=Calculations!$O$6,'B. WasteTracking'!J1503,'B. WasteTracking'!J1503*'B. WasteTracking'!$H1503/100),0)</f>
        <v>0</v>
      </c>
      <c r="S1477" s="67">
        <f>IF(ISNUMBER('B. WasteTracking'!K1503), 'B. WasteTracking'!K1503*'B. WasteTracking'!$H1503/100,0)</f>
        <v>0</v>
      </c>
      <c r="T1477" s="67">
        <f>IF(ISNUMBER('B. WasteTracking'!H1503), 'B. WasteTracking'!H1503,0)</f>
        <v>0</v>
      </c>
      <c r="W1477" s="9"/>
      <c r="X1477" s="9"/>
      <c r="AX1477" s="4">
        <v>1465</v>
      </c>
      <c r="AY1477" s="4" t="e">
        <f>IF(#REF!="", "0",#REF! *#REF!/100)</f>
        <v>#REF!</v>
      </c>
      <c r="AZ1477" s="4" t="e">
        <f>IF(#REF!="", "0",#REF! *#REF!/100)</f>
        <v>#REF!</v>
      </c>
      <c r="BA1477" s="4" t="e">
        <f>IF(#REF!="", "0",#REF! *#REF!/100)</f>
        <v>#REF!</v>
      </c>
      <c r="BB1477" s="4" t="e">
        <f>IF(#REF!="", "0",#REF! *#REF!/100)</f>
        <v>#REF!</v>
      </c>
    </row>
    <row r="1478" spans="16:54" x14ac:dyDescent="0.35">
      <c r="P1478" s="14">
        <f>'B. WasteTracking'!G1504</f>
        <v>0</v>
      </c>
      <c r="Q1478" s="67">
        <f>IF(ISNUMBER('B. WasteTracking'!I1504), IF('B. WasteTracking'!$I$38=Calculations!$O$6,'B. WasteTracking'!I1504,'B. WasteTracking'!I1504*'B. WasteTracking'!$H1504/100),0)</f>
        <v>0</v>
      </c>
      <c r="R1478" s="67">
        <f>IF(ISNUMBER('B. WasteTracking'!J1504), IF('B. WasteTracking'!$J$38=Calculations!$O$6,'B. WasteTracking'!J1504,'B. WasteTracking'!J1504*'B. WasteTracking'!$H1504/100),0)</f>
        <v>0</v>
      </c>
      <c r="S1478" s="67">
        <f>IF(ISNUMBER('B. WasteTracking'!K1504), 'B. WasteTracking'!K1504*'B. WasteTracking'!$H1504/100,0)</f>
        <v>0</v>
      </c>
      <c r="T1478" s="67">
        <f>IF(ISNUMBER('B. WasteTracking'!H1504), 'B. WasteTracking'!H1504,0)</f>
        <v>0</v>
      </c>
      <c r="W1478" s="9"/>
      <c r="X1478" s="9"/>
      <c r="AX1478" s="4">
        <v>1466</v>
      </c>
      <c r="AY1478" s="4" t="e">
        <f>IF(#REF!="", "0",#REF! *#REF!/100)</f>
        <v>#REF!</v>
      </c>
      <c r="AZ1478" s="4" t="e">
        <f>IF(#REF!="", "0",#REF! *#REF!/100)</f>
        <v>#REF!</v>
      </c>
      <c r="BA1478" s="4" t="e">
        <f>IF(#REF!="", "0",#REF! *#REF!/100)</f>
        <v>#REF!</v>
      </c>
      <c r="BB1478" s="4" t="e">
        <f>IF(#REF!="", "0",#REF! *#REF!/100)</f>
        <v>#REF!</v>
      </c>
    </row>
    <row r="1479" spans="16:54" x14ac:dyDescent="0.35">
      <c r="P1479" s="14">
        <f>'B. WasteTracking'!G1505</f>
        <v>0</v>
      </c>
      <c r="Q1479" s="67">
        <f>IF(ISNUMBER('B. WasteTracking'!I1505), IF('B. WasteTracking'!$I$38=Calculations!$O$6,'B. WasteTracking'!I1505,'B. WasteTracking'!I1505*'B. WasteTracking'!$H1505/100),0)</f>
        <v>0</v>
      </c>
      <c r="R1479" s="67">
        <f>IF(ISNUMBER('B. WasteTracking'!J1505), IF('B. WasteTracking'!$J$38=Calculations!$O$6,'B. WasteTracking'!J1505,'B. WasteTracking'!J1505*'B. WasteTracking'!$H1505/100),0)</f>
        <v>0</v>
      </c>
      <c r="S1479" s="67">
        <f>IF(ISNUMBER('B. WasteTracking'!K1505), 'B. WasteTracking'!K1505*'B. WasteTracking'!$H1505/100,0)</f>
        <v>0</v>
      </c>
      <c r="T1479" s="67">
        <f>IF(ISNUMBER('B. WasteTracking'!H1505), 'B. WasteTracking'!H1505,0)</f>
        <v>0</v>
      </c>
      <c r="W1479" s="9"/>
      <c r="X1479" s="9"/>
      <c r="AX1479" s="4">
        <v>1467</v>
      </c>
      <c r="AY1479" s="4" t="e">
        <f>IF(#REF!="", "0",#REF! *#REF!/100)</f>
        <v>#REF!</v>
      </c>
      <c r="AZ1479" s="4" t="e">
        <f>IF(#REF!="", "0",#REF! *#REF!/100)</f>
        <v>#REF!</v>
      </c>
      <c r="BA1479" s="4" t="e">
        <f>IF(#REF!="", "0",#REF! *#REF!/100)</f>
        <v>#REF!</v>
      </c>
      <c r="BB1479" s="4" t="e">
        <f>IF(#REF!="", "0",#REF! *#REF!/100)</f>
        <v>#REF!</v>
      </c>
    </row>
    <row r="1480" spans="16:54" x14ac:dyDescent="0.35">
      <c r="P1480" s="14">
        <f>'B. WasteTracking'!G1506</f>
        <v>0</v>
      </c>
      <c r="Q1480" s="67">
        <f>IF(ISNUMBER('B. WasteTracking'!I1506), IF('B. WasteTracking'!$I$38=Calculations!$O$6,'B. WasteTracking'!I1506,'B. WasteTracking'!I1506*'B. WasteTracking'!$H1506/100),0)</f>
        <v>0</v>
      </c>
      <c r="R1480" s="67">
        <f>IF(ISNUMBER('B. WasteTracking'!J1506), IF('B. WasteTracking'!$J$38=Calculations!$O$6,'B. WasteTracking'!J1506,'B. WasteTracking'!J1506*'B. WasteTracking'!$H1506/100),0)</f>
        <v>0</v>
      </c>
      <c r="S1480" s="67">
        <f>IF(ISNUMBER('B. WasteTracking'!K1506), 'B. WasteTracking'!K1506*'B. WasteTracking'!$H1506/100,0)</f>
        <v>0</v>
      </c>
      <c r="T1480" s="67">
        <f>IF(ISNUMBER('B. WasteTracking'!H1506), 'B. WasteTracking'!H1506,0)</f>
        <v>0</v>
      </c>
      <c r="W1480" s="9"/>
      <c r="X1480" s="9"/>
      <c r="AX1480" s="4">
        <v>1468</v>
      </c>
      <c r="AY1480" s="4" t="e">
        <f>IF(#REF!="", "0",#REF! *#REF!/100)</f>
        <v>#REF!</v>
      </c>
      <c r="AZ1480" s="4" t="e">
        <f>IF(#REF!="", "0",#REF! *#REF!/100)</f>
        <v>#REF!</v>
      </c>
      <c r="BA1480" s="4" t="e">
        <f>IF(#REF!="", "0",#REF! *#REF!/100)</f>
        <v>#REF!</v>
      </c>
      <c r="BB1480" s="4" t="e">
        <f>IF(#REF!="", "0",#REF! *#REF!/100)</f>
        <v>#REF!</v>
      </c>
    </row>
    <row r="1481" spans="16:54" x14ac:dyDescent="0.35">
      <c r="P1481" s="14">
        <f>'B. WasteTracking'!G1507</f>
        <v>0</v>
      </c>
      <c r="Q1481" s="67">
        <f>IF(ISNUMBER('B. WasteTracking'!I1507), IF('B. WasteTracking'!$I$38=Calculations!$O$6,'B. WasteTracking'!I1507,'B. WasteTracking'!I1507*'B. WasteTracking'!$H1507/100),0)</f>
        <v>0</v>
      </c>
      <c r="R1481" s="67">
        <f>IF(ISNUMBER('B. WasteTracking'!J1507), IF('B. WasteTracking'!$J$38=Calculations!$O$6,'B. WasteTracking'!J1507,'B. WasteTracking'!J1507*'B. WasteTracking'!$H1507/100),0)</f>
        <v>0</v>
      </c>
      <c r="S1481" s="67">
        <f>IF(ISNUMBER('B. WasteTracking'!K1507), 'B. WasteTracking'!K1507*'B. WasteTracking'!$H1507/100,0)</f>
        <v>0</v>
      </c>
      <c r="T1481" s="67">
        <f>IF(ISNUMBER('B. WasteTracking'!H1507), 'B. WasteTracking'!H1507,0)</f>
        <v>0</v>
      </c>
      <c r="W1481" s="9"/>
      <c r="X1481" s="9"/>
      <c r="AX1481" s="4">
        <v>1469</v>
      </c>
      <c r="AY1481" s="4" t="e">
        <f>IF(#REF!="", "0",#REF! *#REF!/100)</f>
        <v>#REF!</v>
      </c>
      <c r="AZ1481" s="4" t="e">
        <f>IF(#REF!="", "0",#REF! *#REF!/100)</f>
        <v>#REF!</v>
      </c>
      <c r="BA1481" s="4" t="e">
        <f>IF(#REF!="", "0",#REF! *#REF!/100)</f>
        <v>#REF!</v>
      </c>
      <c r="BB1481" s="4" t="e">
        <f>IF(#REF!="", "0",#REF! *#REF!/100)</f>
        <v>#REF!</v>
      </c>
    </row>
    <row r="1482" spans="16:54" x14ac:dyDescent="0.35">
      <c r="P1482" s="14">
        <f>'B. WasteTracking'!G1508</f>
        <v>0</v>
      </c>
      <c r="Q1482" s="67">
        <f>IF(ISNUMBER('B. WasteTracking'!I1508), IF('B. WasteTracking'!$I$38=Calculations!$O$6,'B. WasteTracking'!I1508,'B. WasteTracking'!I1508*'B. WasteTracking'!$H1508/100),0)</f>
        <v>0</v>
      </c>
      <c r="R1482" s="67">
        <f>IF(ISNUMBER('B. WasteTracking'!J1508), IF('B. WasteTracking'!$J$38=Calculations!$O$6,'B. WasteTracking'!J1508,'B. WasteTracking'!J1508*'B. WasteTracking'!$H1508/100),0)</f>
        <v>0</v>
      </c>
      <c r="S1482" s="67">
        <f>IF(ISNUMBER('B. WasteTracking'!K1508), 'B. WasteTracking'!K1508*'B. WasteTracking'!$H1508/100,0)</f>
        <v>0</v>
      </c>
      <c r="T1482" s="67">
        <f>IF(ISNUMBER('B. WasteTracking'!H1508), 'B. WasteTracking'!H1508,0)</f>
        <v>0</v>
      </c>
      <c r="W1482" s="9"/>
      <c r="X1482" s="9"/>
      <c r="AX1482" s="4">
        <v>1470</v>
      </c>
      <c r="AY1482" s="4" t="e">
        <f>IF(#REF!="", "0",#REF! *#REF!/100)</f>
        <v>#REF!</v>
      </c>
      <c r="AZ1482" s="4" t="e">
        <f>IF(#REF!="", "0",#REF! *#REF!/100)</f>
        <v>#REF!</v>
      </c>
      <c r="BA1482" s="4" t="e">
        <f>IF(#REF!="", "0",#REF! *#REF!/100)</f>
        <v>#REF!</v>
      </c>
      <c r="BB1482" s="4" t="e">
        <f>IF(#REF!="", "0",#REF! *#REF!/100)</f>
        <v>#REF!</v>
      </c>
    </row>
    <row r="1483" spans="16:54" x14ac:dyDescent="0.35">
      <c r="P1483" s="14">
        <f>'B. WasteTracking'!G1509</f>
        <v>0</v>
      </c>
      <c r="Q1483" s="67">
        <f>IF(ISNUMBER('B. WasteTracking'!I1509), IF('B. WasteTracking'!$I$38=Calculations!$O$6,'B. WasteTracking'!I1509,'B. WasteTracking'!I1509*'B. WasteTracking'!$H1509/100),0)</f>
        <v>0</v>
      </c>
      <c r="R1483" s="67">
        <f>IF(ISNUMBER('B. WasteTracking'!J1509), IF('B. WasteTracking'!$J$38=Calculations!$O$6,'B. WasteTracking'!J1509,'B. WasteTracking'!J1509*'B. WasteTracking'!$H1509/100),0)</f>
        <v>0</v>
      </c>
      <c r="S1483" s="67">
        <f>IF(ISNUMBER('B. WasteTracking'!K1509), 'B. WasteTracking'!K1509*'B. WasteTracking'!$H1509/100,0)</f>
        <v>0</v>
      </c>
      <c r="T1483" s="67">
        <f>IF(ISNUMBER('B. WasteTracking'!H1509), 'B. WasteTracking'!H1509,0)</f>
        <v>0</v>
      </c>
      <c r="W1483" s="9"/>
      <c r="X1483" s="9"/>
      <c r="AX1483" s="4">
        <v>1471</v>
      </c>
      <c r="AY1483" s="4" t="e">
        <f>IF(#REF!="", "0",#REF! *#REF!/100)</f>
        <v>#REF!</v>
      </c>
      <c r="AZ1483" s="4" t="e">
        <f>IF(#REF!="", "0",#REF! *#REF!/100)</f>
        <v>#REF!</v>
      </c>
      <c r="BA1483" s="4" t="e">
        <f>IF(#REF!="", "0",#REF! *#REF!/100)</f>
        <v>#REF!</v>
      </c>
      <c r="BB1483" s="4" t="e">
        <f>IF(#REF!="", "0",#REF! *#REF!/100)</f>
        <v>#REF!</v>
      </c>
    </row>
    <row r="1484" spans="16:54" x14ac:dyDescent="0.35">
      <c r="P1484" s="14">
        <f>'B. WasteTracking'!G1510</f>
        <v>0</v>
      </c>
      <c r="Q1484" s="67">
        <f>IF(ISNUMBER('B. WasteTracking'!I1510), IF('B. WasteTracking'!$I$38=Calculations!$O$6,'B. WasteTracking'!I1510,'B. WasteTracking'!I1510*'B. WasteTracking'!$H1510/100),0)</f>
        <v>0</v>
      </c>
      <c r="R1484" s="67">
        <f>IF(ISNUMBER('B. WasteTracking'!J1510), IF('B. WasteTracking'!$J$38=Calculations!$O$6,'B. WasteTracking'!J1510,'B. WasteTracking'!J1510*'B. WasteTracking'!$H1510/100),0)</f>
        <v>0</v>
      </c>
      <c r="S1484" s="67">
        <f>IF(ISNUMBER('B. WasteTracking'!K1510), 'B. WasteTracking'!K1510*'B. WasteTracking'!$H1510/100,0)</f>
        <v>0</v>
      </c>
      <c r="T1484" s="67">
        <f>IF(ISNUMBER('B. WasteTracking'!H1510), 'B. WasteTracking'!H1510,0)</f>
        <v>0</v>
      </c>
      <c r="W1484" s="9"/>
      <c r="X1484" s="9"/>
      <c r="AX1484" s="4">
        <v>1472</v>
      </c>
      <c r="AY1484" s="4" t="e">
        <f>IF(#REF!="", "0",#REF! *#REF!/100)</f>
        <v>#REF!</v>
      </c>
      <c r="AZ1484" s="4" t="e">
        <f>IF(#REF!="", "0",#REF! *#REF!/100)</f>
        <v>#REF!</v>
      </c>
      <c r="BA1484" s="4" t="e">
        <f>IF(#REF!="", "0",#REF! *#REF!/100)</f>
        <v>#REF!</v>
      </c>
      <c r="BB1484" s="4" t="e">
        <f>IF(#REF!="", "0",#REF! *#REF!/100)</f>
        <v>#REF!</v>
      </c>
    </row>
    <row r="1485" spans="16:54" x14ac:dyDescent="0.35">
      <c r="P1485" s="14">
        <f>'B. WasteTracking'!G1511</f>
        <v>0</v>
      </c>
      <c r="Q1485" s="67">
        <f>IF(ISNUMBER('B. WasteTracking'!I1511), IF('B. WasteTracking'!$I$38=Calculations!$O$6,'B. WasteTracking'!I1511,'B. WasteTracking'!I1511*'B. WasteTracking'!$H1511/100),0)</f>
        <v>0</v>
      </c>
      <c r="R1485" s="67">
        <f>IF(ISNUMBER('B. WasteTracking'!J1511), IF('B. WasteTracking'!$J$38=Calculations!$O$6,'B. WasteTracking'!J1511,'B. WasteTracking'!J1511*'B. WasteTracking'!$H1511/100),0)</f>
        <v>0</v>
      </c>
      <c r="S1485" s="67">
        <f>IF(ISNUMBER('B. WasteTracking'!K1511), 'B. WasteTracking'!K1511*'B. WasteTracking'!$H1511/100,0)</f>
        <v>0</v>
      </c>
      <c r="T1485" s="67">
        <f>IF(ISNUMBER('B. WasteTracking'!H1511), 'B. WasteTracking'!H1511,0)</f>
        <v>0</v>
      </c>
      <c r="W1485" s="9"/>
      <c r="X1485" s="9"/>
      <c r="AX1485" s="4">
        <v>1473</v>
      </c>
      <c r="AY1485" s="4" t="e">
        <f>IF(#REF!="", "0",#REF! *#REF!/100)</f>
        <v>#REF!</v>
      </c>
      <c r="AZ1485" s="4" t="e">
        <f>IF(#REF!="", "0",#REF! *#REF!/100)</f>
        <v>#REF!</v>
      </c>
      <c r="BA1485" s="4" t="e">
        <f>IF(#REF!="", "0",#REF! *#REF!/100)</f>
        <v>#REF!</v>
      </c>
      <c r="BB1485" s="4" t="e">
        <f>IF(#REF!="", "0",#REF! *#REF!/100)</f>
        <v>#REF!</v>
      </c>
    </row>
    <row r="1486" spans="16:54" x14ac:dyDescent="0.35">
      <c r="P1486" s="14">
        <f>'B. WasteTracking'!G1512</f>
        <v>0</v>
      </c>
      <c r="Q1486" s="67">
        <f>IF(ISNUMBER('B. WasteTracking'!I1512), IF('B. WasteTracking'!$I$38=Calculations!$O$6,'B. WasteTracking'!I1512,'B. WasteTracking'!I1512*'B. WasteTracking'!$H1512/100),0)</f>
        <v>0</v>
      </c>
      <c r="R1486" s="67">
        <f>IF(ISNUMBER('B. WasteTracking'!J1512), IF('B. WasteTracking'!$J$38=Calculations!$O$6,'B. WasteTracking'!J1512,'B. WasteTracking'!J1512*'B. WasteTracking'!$H1512/100),0)</f>
        <v>0</v>
      </c>
      <c r="S1486" s="67">
        <f>IF(ISNUMBER('B. WasteTracking'!K1512), 'B. WasteTracking'!K1512*'B. WasteTracking'!$H1512/100,0)</f>
        <v>0</v>
      </c>
      <c r="T1486" s="67">
        <f>IF(ISNUMBER('B. WasteTracking'!H1512), 'B. WasteTracking'!H1512,0)</f>
        <v>0</v>
      </c>
      <c r="W1486" s="9"/>
      <c r="X1486" s="9"/>
      <c r="AX1486" s="4">
        <v>1474</v>
      </c>
      <c r="AY1486" s="4" t="e">
        <f>IF(#REF!="", "0",#REF! *#REF!/100)</f>
        <v>#REF!</v>
      </c>
      <c r="AZ1486" s="4" t="e">
        <f>IF(#REF!="", "0",#REF! *#REF!/100)</f>
        <v>#REF!</v>
      </c>
      <c r="BA1486" s="4" t="e">
        <f>IF(#REF!="", "0",#REF! *#REF!/100)</f>
        <v>#REF!</v>
      </c>
      <c r="BB1486" s="4" t="e">
        <f>IF(#REF!="", "0",#REF! *#REF!/100)</f>
        <v>#REF!</v>
      </c>
    </row>
    <row r="1487" spans="16:54" x14ac:dyDescent="0.35">
      <c r="P1487" s="14">
        <f>'B. WasteTracking'!G1513</f>
        <v>0</v>
      </c>
      <c r="Q1487" s="67">
        <f>IF(ISNUMBER('B. WasteTracking'!I1513), IF('B. WasteTracking'!$I$38=Calculations!$O$6,'B. WasteTracking'!I1513,'B. WasteTracking'!I1513*'B. WasteTracking'!$H1513/100),0)</f>
        <v>0</v>
      </c>
      <c r="R1487" s="67">
        <f>IF(ISNUMBER('B. WasteTracking'!J1513), IF('B. WasteTracking'!$J$38=Calculations!$O$6,'B. WasteTracking'!J1513,'B. WasteTracking'!J1513*'B. WasteTracking'!$H1513/100),0)</f>
        <v>0</v>
      </c>
      <c r="S1487" s="67">
        <f>IF(ISNUMBER('B. WasteTracking'!K1513), 'B. WasteTracking'!K1513*'B. WasteTracking'!$H1513/100,0)</f>
        <v>0</v>
      </c>
      <c r="T1487" s="67">
        <f>IF(ISNUMBER('B. WasteTracking'!H1513), 'B. WasteTracking'!H1513,0)</f>
        <v>0</v>
      </c>
      <c r="W1487" s="9"/>
      <c r="X1487" s="9"/>
      <c r="AX1487" s="4">
        <v>1475</v>
      </c>
      <c r="AY1487" s="4" t="e">
        <f>IF(#REF!="", "0",#REF! *#REF!/100)</f>
        <v>#REF!</v>
      </c>
      <c r="AZ1487" s="4" t="e">
        <f>IF(#REF!="", "0",#REF! *#REF!/100)</f>
        <v>#REF!</v>
      </c>
      <c r="BA1487" s="4" t="e">
        <f>IF(#REF!="", "0",#REF! *#REF!/100)</f>
        <v>#REF!</v>
      </c>
      <c r="BB1487" s="4" t="e">
        <f>IF(#REF!="", "0",#REF! *#REF!/100)</f>
        <v>#REF!</v>
      </c>
    </row>
    <row r="1488" spans="16:54" x14ac:dyDescent="0.35">
      <c r="P1488" s="14">
        <f>'B. WasteTracking'!G1514</f>
        <v>0</v>
      </c>
      <c r="Q1488" s="67">
        <f>IF(ISNUMBER('B. WasteTracking'!I1514), IF('B. WasteTracking'!$I$38=Calculations!$O$6,'B. WasteTracking'!I1514,'B. WasteTracking'!I1514*'B. WasteTracking'!$H1514/100),0)</f>
        <v>0</v>
      </c>
      <c r="R1488" s="67">
        <f>IF(ISNUMBER('B. WasteTracking'!J1514), IF('B. WasteTracking'!$J$38=Calculations!$O$6,'B. WasteTracking'!J1514,'B. WasteTracking'!J1514*'B. WasteTracking'!$H1514/100),0)</f>
        <v>0</v>
      </c>
      <c r="S1488" s="67">
        <f>IF(ISNUMBER('B. WasteTracking'!K1514), 'B. WasteTracking'!K1514*'B. WasteTracking'!$H1514/100,0)</f>
        <v>0</v>
      </c>
      <c r="T1488" s="67">
        <f>IF(ISNUMBER('B. WasteTracking'!H1514), 'B. WasteTracking'!H1514,0)</f>
        <v>0</v>
      </c>
      <c r="W1488" s="9"/>
      <c r="X1488" s="9"/>
      <c r="AX1488" s="4">
        <v>1476</v>
      </c>
      <c r="AY1488" s="4" t="e">
        <f>IF(#REF!="", "0",#REF! *#REF!/100)</f>
        <v>#REF!</v>
      </c>
      <c r="AZ1488" s="4" t="e">
        <f>IF(#REF!="", "0",#REF! *#REF!/100)</f>
        <v>#REF!</v>
      </c>
      <c r="BA1488" s="4" t="e">
        <f>IF(#REF!="", "0",#REF! *#REF!/100)</f>
        <v>#REF!</v>
      </c>
      <c r="BB1488" s="4" t="e">
        <f>IF(#REF!="", "0",#REF! *#REF!/100)</f>
        <v>#REF!</v>
      </c>
    </row>
    <row r="1489" spans="16:54" x14ac:dyDescent="0.35">
      <c r="P1489" s="14">
        <f>'B. WasteTracking'!G1515</f>
        <v>0</v>
      </c>
      <c r="Q1489" s="67">
        <f>IF(ISNUMBER('B. WasteTracking'!I1515), IF('B. WasteTracking'!$I$38=Calculations!$O$6,'B. WasteTracking'!I1515,'B. WasteTracking'!I1515*'B. WasteTracking'!$H1515/100),0)</f>
        <v>0</v>
      </c>
      <c r="R1489" s="67">
        <f>IF(ISNUMBER('B. WasteTracking'!J1515), IF('B. WasteTracking'!$J$38=Calculations!$O$6,'B. WasteTracking'!J1515,'B. WasteTracking'!J1515*'B. WasteTracking'!$H1515/100),0)</f>
        <v>0</v>
      </c>
      <c r="S1489" s="67">
        <f>IF(ISNUMBER('B. WasteTracking'!K1515), 'B. WasteTracking'!K1515*'B. WasteTracking'!$H1515/100,0)</f>
        <v>0</v>
      </c>
      <c r="T1489" s="67">
        <f>IF(ISNUMBER('B. WasteTracking'!H1515), 'B. WasteTracking'!H1515,0)</f>
        <v>0</v>
      </c>
      <c r="W1489" s="9"/>
      <c r="X1489" s="9"/>
      <c r="AX1489" s="4">
        <v>1477</v>
      </c>
      <c r="AY1489" s="4" t="e">
        <f>IF(#REF!="", "0",#REF! *#REF!/100)</f>
        <v>#REF!</v>
      </c>
      <c r="AZ1489" s="4" t="e">
        <f>IF(#REF!="", "0",#REF! *#REF!/100)</f>
        <v>#REF!</v>
      </c>
      <c r="BA1489" s="4" t="e">
        <f>IF(#REF!="", "0",#REF! *#REF!/100)</f>
        <v>#REF!</v>
      </c>
      <c r="BB1489" s="4" t="e">
        <f>IF(#REF!="", "0",#REF! *#REF!/100)</f>
        <v>#REF!</v>
      </c>
    </row>
    <row r="1490" spans="16:54" x14ac:dyDescent="0.35">
      <c r="P1490" s="14">
        <f>'B. WasteTracking'!G1516</f>
        <v>0</v>
      </c>
      <c r="Q1490" s="67">
        <f>IF(ISNUMBER('B. WasteTracking'!I1516), IF('B. WasteTracking'!$I$38=Calculations!$O$6,'B. WasteTracking'!I1516,'B. WasteTracking'!I1516*'B. WasteTracking'!$H1516/100),0)</f>
        <v>0</v>
      </c>
      <c r="R1490" s="67">
        <f>IF(ISNUMBER('B. WasteTracking'!J1516), IF('B. WasteTracking'!$J$38=Calculations!$O$6,'B. WasteTracking'!J1516,'B. WasteTracking'!J1516*'B. WasteTracking'!$H1516/100),0)</f>
        <v>0</v>
      </c>
      <c r="S1490" s="67">
        <f>IF(ISNUMBER('B. WasteTracking'!K1516), 'B. WasteTracking'!K1516*'B. WasteTracking'!$H1516/100,0)</f>
        <v>0</v>
      </c>
      <c r="T1490" s="67">
        <f>IF(ISNUMBER('B. WasteTracking'!H1516), 'B. WasteTracking'!H1516,0)</f>
        <v>0</v>
      </c>
      <c r="W1490" s="9"/>
      <c r="X1490" s="9"/>
      <c r="AX1490" s="4">
        <v>1478</v>
      </c>
      <c r="AY1490" s="4" t="e">
        <f>IF(#REF!="", "0",#REF! *#REF!/100)</f>
        <v>#REF!</v>
      </c>
      <c r="AZ1490" s="4" t="e">
        <f>IF(#REF!="", "0",#REF! *#REF!/100)</f>
        <v>#REF!</v>
      </c>
      <c r="BA1490" s="4" t="e">
        <f>IF(#REF!="", "0",#REF! *#REF!/100)</f>
        <v>#REF!</v>
      </c>
      <c r="BB1490" s="4" t="e">
        <f>IF(#REF!="", "0",#REF! *#REF!/100)</f>
        <v>#REF!</v>
      </c>
    </row>
    <row r="1491" spans="16:54" x14ac:dyDescent="0.35">
      <c r="P1491" s="14">
        <f>'B. WasteTracking'!G1517</f>
        <v>0</v>
      </c>
      <c r="Q1491" s="67">
        <f>IF(ISNUMBER('B. WasteTracking'!I1517), IF('B. WasteTracking'!$I$38=Calculations!$O$6,'B. WasteTracking'!I1517,'B. WasteTracking'!I1517*'B. WasteTracking'!$H1517/100),0)</f>
        <v>0</v>
      </c>
      <c r="R1491" s="67">
        <f>IF(ISNUMBER('B. WasteTracking'!J1517), IF('B. WasteTracking'!$J$38=Calculations!$O$6,'B. WasteTracking'!J1517,'B. WasteTracking'!J1517*'B. WasteTracking'!$H1517/100),0)</f>
        <v>0</v>
      </c>
      <c r="S1491" s="67">
        <f>IF(ISNUMBER('B. WasteTracking'!K1517), 'B. WasteTracking'!K1517*'B. WasteTracking'!$H1517/100,0)</f>
        <v>0</v>
      </c>
      <c r="T1491" s="67">
        <f>IF(ISNUMBER('B. WasteTracking'!H1517), 'B. WasteTracking'!H1517,0)</f>
        <v>0</v>
      </c>
      <c r="W1491" s="9"/>
      <c r="X1491" s="9"/>
      <c r="AX1491" s="4">
        <v>1479</v>
      </c>
      <c r="AY1491" s="4" t="e">
        <f>IF(#REF!="", "0",#REF! *#REF!/100)</f>
        <v>#REF!</v>
      </c>
      <c r="AZ1491" s="4" t="e">
        <f>IF(#REF!="", "0",#REF! *#REF!/100)</f>
        <v>#REF!</v>
      </c>
      <c r="BA1491" s="4" t="e">
        <f>IF(#REF!="", "0",#REF! *#REF!/100)</f>
        <v>#REF!</v>
      </c>
      <c r="BB1491" s="4" t="e">
        <f>IF(#REF!="", "0",#REF! *#REF!/100)</f>
        <v>#REF!</v>
      </c>
    </row>
    <row r="1492" spans="16:54" x14ac:dyDescent="0.35">
      <c r="P1492" s="14">
        <f>'B. WasteTracking'!G1518</f>
        <v>0</v>
      </c>
      <c r="Q1492" s="67">
        <f>IF(ISNUMBER('B. WasteTracking'!I1518), IF('B. WasteTracking'!$I$38=Calculations!$O$6,'B. WasteTracking'!I1518,'B. WasteTracking'!I1518*'B. WasteTracking'!$H1518/100),0)</f>
        <v>0</v>
      </c>
      <c r="R1492" s="67">
        <f>IF(ISNUMBER('B. WasteTracking'!J1518), IF('B. WasteTracking'!$J$38=Calculations!$O$6,'B. WasteTracking'!J1518,'B. WasteTracking'!J1518*'B. WasteTracking'!$H1518/100),0)</f>
        <v>0</v>
      </c>
      <c r="S1492" s="67">
        <f>IF(ISNUMBER('B. WasteTracking'!K1518), 'B. WasteTracking'!K1518*'B. WasteTracking'!$H1518/100,0)</f>
        <v>0</v>
      </c>
      <c r="T1492" s="67">
        <f>IF(ISNUMBER('B. WasteTracking'!H1518), 'B. WasteTracking'!H1518,0)</f>
        <v>0</v>
      </c>
      <c r="W1492" s="9"/>
      <c r="X1492" s="9"/>
      <c r="AX1492" s="4">
        <v>1480</v>
      </c>
      <c r="AY1492" s="4" t="e">
        <f>IF(#REF!="", "0",#REF! *#REF!/100)</f>
        <v>#REF!</v>
      </c>
      <c r="AZ1492" s="4" t="e">
        <f>IF(#REF!="", "0",#REF! *#REF!/100)</f>
        <v>#REF!</v>
      </c>
      <c r="BA1492" s="4" t="e">
        <f>IF(#REF!="", "0",#REF! *#REF!/100)</f>
        <v>#REF!</v>
      </c>
      <c r="BB1492" s="4" t="e">
        <f>IF(#REF!="", "0",#REF! *#REF!/100)</f>
        <v>#REF!</v>
      </c>
    </row>
    <row r="1493" spans="16:54" x14ac:dyDescent="0.35">
      <c r="P1493" s="14">
        <f>'B. WasteTracking'!G1519</f>
        <v>0</v>
      </c>
      <c r="Q1493" s="67">
        <f>IF(ISNUMBER('B. WasteTracking'!I1519), IF('B. WasteTracking'!$I$38=Calculations!$O$6,'B. WasteTracking'!I1519,'B. WasteTracking'!I1519*'B. WasteTracking'!$H1519/100),0)</f>
        <v>0</v>
      </c>
      <c r="R1493" s="67">
        <f>IF(ISNUMBER('B. WasteTracking'!J1519), IF('B. WasteTracking'!$J$38=Calculations!$O$6,'B. WasteTracking'!J1519,'B. WasteTracking'!J1519*'B. WasteTracking'!$H1519/100),0)</f>
        <v>0</v>
      </c>
      <c r="S1493" s="67">
        <f>IF(ISNUMBER('B. WasteTracking'!K1519), 'B. WasteTracking'!K1519*'B. WasteTracking'!$H1519/100,0)</f>
        <v>0</v>
      </c>
      <c r="T1493" s="67">
        <f>IF(ISNUMBER('B. WasteTracking'!H1519), 'B. WasteTracking'!H1519,0)</f>
        <v>0</v>
      </c>
      <c r="W1493" s="9"/>
      <c r="X1493" s="9"/>
      <c r="AX1493" s="4">
        <v>1481</v>
      </c>
      <c r="AY1493" s="4" t="e">
        <f>IF(#REF!="", "0",#REF! *#REF!/100)</f>
        <v>#REF!</v>
      </c>
      <c r="AZ1493" s="4" t="e">
        <f>IF(#REF!="", "0",#REF! *#REF!/100)</f>
        <v>#REF!</v>
      </c>
      <c r="BA1493" s="4" t="e">
        <f>IF(#REF!="", "0",#REF! *#REF!/100)</f>
        <v>#REF!</v>
      </c>
      <c r="BB1493" s="4" t="e">
        <f>IF(#REF!="", "0",#REF! *#REF!/100)</f>
        <v>#REF!</v>
      </c>
    </row>
    <row r="1494" spans="16:54" x14ac:dyDescent="0.35">
      <c r="P1494" s="14">
        <f>'B. WasteTracking'!G1520</f>
        <v>0</v>
      </c>
      <c r="Q1494" s="67">
        <f>IF(ISNUMBER('B. WasteTracking'!I1520), IF('B. WasteTracking'!$I$38=Calculations!$O$6,'B. WasteTracking'!I1520,'B. WasteTracking'!I1520*'B. WasteTracking'!$H1520/100),0)</f>
        <v>0</v>
      </c>
      <c r="R1494" s="67">
        <f>IF(ISNUMBER('B. WasteTracking'!J1520), IF('B. WasteTracking'!$J$38=Calculations!$O$6,'B. WasteTracking'!J1520,'B. WasteTracking'!J1520*'B. WasteTracking'!$H1520/100),0)</f>
        <v>0</v>
      </c>
      <c r="S1494" s="67">
        <f>IF(ISNUMBER('B. WasteTracking'!K1520), 'B. WasteTracking'!K1520*'B. WasteTracking'!$H1520/100,0)</f>
        <v>0</v>
      </c>
      <c r="T1494" s="67">
        <f>IF(ISNUMBER('B. WasteTracking'!H1520), 'B. WasteTracking'!H1520,0)</f>
        <v>0</v>
      </c>
      <c r="W1494" s="9"/>
      <c r="X1494" s="9"/>
      <c r="AX1494" s="4">
        <v>1482</v>
      </c>
      <c r="AY1494" s="4" t="e">
        <f>IF(#REF!="", "0",#REF! *#REF!/100)</f>
        <v>#REF!</v>
      </c>
      <c r="AZ1494" s="4" t="e">
        <f>IF(#REF!="", "0",#REF! *#REF!/100)</f>
        <v>#REF!</v>
      </c>
      <c r="BA1494" s="4" t="e">
        <f>IF(#REF!="", "0",#REF! *#REF!/100)</f>
        <v>#REF!</v>
      </c>
      <c r="BB1494" s="4" t="e">
        <f>IF(#REF!="", "0",#REF! *#REF!/100)</f>
        <v>#REF!</v>
      </c>
    </row>
    <row r="1495" spans="16:54" x14ac:dyDescent="0.35">
      <c r="P1495" s="14">
        <f>'B. WasteTracking'!G1521</f>
        <v>0</v>
      </c>
      <c r="Q1495" s="67">
        <f>IF(ISNUMBER('B. WasteTracking'!I1521), IF('B. WasteTracking'!$I$38=Calculations!$O$6,'B. WasteTracking'!I1521,'B. WasteTracking'!I1521*'B. WasteTracking'!$H1521/100),0)</f>
        <v>0</v>
      </c>
      <c r="R1495" s="67">
        <f>IF(ISNUMBER('B. WasteTracking'!J1521), IF('B. WasteTracking'!$J$38=Calculations!$O$6,'B. WasteTracking'!J1521,'B. WasteTracking'!J1521*'B. WasteTracking'!$H1521/100),0)</f>
        <v>0</v>
      </c>
      <c r="S1495" s="67">
        <f>IF(ISNUMBER('B. WasteTracking'!K1521), 'B. WasteTracking'!K1521*'B. WasteTracking'!$H1521/100,0)</f>
        <v>0</v>
      </c>
      <c r="T1495" s="67">
        <f>IF(ISNUMBER('B. WasteTracking'!H1521), 'B. WasteTracking'!H1521,0)</f>
        <v>0</v>
      </c>
      <c r="W1495" s="9"/>
      <c r="X1495" s="9"/>
      <c r="AX1495" s="4">
        <v>1483</v>
      </c>
      <c r="AY1495" s="4" t="e">
        <f>IF(#REF!="", "0",#REF! *#REF!/100)</f>
        <v>#REF!</v>
      </c>
      <c r="AZ1495" s="4" t="e">
        <f>IF(#REF!="", "0",#REF! *#REF!/100)</f>
        <v>#REF!</v>
      </c>
      <c r="BA1495" s="4" t="e">
        <f>IF(#REF!="", "0",#REF! *#REF!/100)</f>
        <v>#REF!</v>
      </c>
      <c r="BB1495" s="4" t="e">
        <f>IF(#REF!="", "0",#REF! *#REF!/100)</f>
        <v>#REF!</v>
      </c>
    </row>
    <row r="1496" spans="16:54" x14ac:dyDescent="0.35">
      <c r="P1496" s="14">
        <f>'B. WasteTracking'!G1522</f>
        <v>0</v>
      </c>
      <c r="Q1496" s="67">
        <f>IF(ISNUMBER('B. WasteTracking'!I1522), IF('B. WasteTracking'!$I$38=Calculations!$O$6,'B. WasteTracking'!I1522,'B. WasteTracking'!I1522*'B. WasteTracking'!$H1522/100),0)</f>
        <v>0</v>
      </c>
      <c r="R1496" s="67">
        <f>IF(ISNUMBER('B. WasteTracking'!J1522), IF('B. WasteTracking'!$J$38=Calculations!$O$6,'B. WasteTracking'!J1522,'B. WasteTracking'!J1522*'B. WasteTracking'!$H1522/100),0)</f>
        <v>0</v>
      </c>
      <c r="S1496" s="67">
        <f>IF(ISNUMBER('B. WasteTracking'!K1522), 'B. WasteTracking'!K1522*'B. WasteTracking'!$H1522/100,0)</f>
        <v>0</v>
      </c>
      <c r="T1496" s="67">
        <f>IF(ISNUMBER('B. WasteTracking'!H1522), 'B. WasteTracking'!H1522,0)</f>
        <v>0</v>
      </c>
      <c r="W1496" s="9"/>
      <c r="X1496" s="9"/>
      <c r="AX1496" s="4">
        <v>1484</v>
      </c>
      <c r="AY1496" s="4" t="e">
        <f>IF(#REF!="", "0",#REF! *#REF!/100)</f>
        <v>#REF!</v>
      </c>
      <c r="AZ1496" s="4" t="e">
        <f>IF(#REF!="", "0",#REF! *#REF!/100)</f>
        <v>#REF!</v>
      </c>
      <c r="BA1496" s="4" t="e">
        <f>IF(#REF!="", "0",#REF! *#REF!/100)</f>
        <v>#REF!</v>
      </c>
      <c r="BB1496" s="4" t="e">
        <f>IF(#REF!="", "0",#REF! *#REF!/100)</f>
        <v>#REF!</v>
      </c>
    </row>
    <row r="1497" spans="16:54" x14ac:dyDescent="0.35">
      <c r="P1497" s="14">
        <f>'B. WasteTracking'!G1523</f>
        <v>0</v>
      </c>
      <c r="Q1497" s="67">
        <f>IF(ISNUMBER('B. WasteTracking'!I1523), IF('B. WasteTracking'!$I$38=Calculations!$O$6,'B. WasteTracking'!I1523,'B. WasteTracking'!I1523*'B. WasteTracking'!$H1523/100),0)</f>
        <v>0</v>
      </c>
      <c r="R1497" s="67">
        <f>IF(ISNUMBER('B. WasteTracking'!J1523), IF('B. WasteTracking'!$J$38=Calculations!$O$6,'B. WasteTracking'!J1523,'B. WasteTracking'!J1523*'B. WasteTracking'!$H1523/100),0)</f>
        <v>0</v>
      </c>
      <c r="S1497" s="67">
        <f>IF(ISNUMBER('B. WasteTracking'!K1523), 'B. WasteTracking'!K1523*'B. WasteTracking'!$H1523/100,0)</f>
        <v>0</v>
      </c>
      <c r="T1497" s="67">
        <f>IF(ISNUMBER('B. WasteTracking'!H1523), 'B. WasteTracking'!H1523,0)</f>
        <v>0</v>
      </c>
      <c r="W1497" s="9"/>
      <c r="X1497" s="9"/>
      <c r="AX1497" s="4">
        <v>1485</v>
      </c>
      <c r="AY1497" s="4" t="e">
        <f>IF(#REF!="", "0",#REF! *#REF!/100)</f>
        <v>#REF!</v>
      </c>
      <c r="AZ1497" s="4" t="e">
        <f>IF(#REF!="", "0",#REF! *#REF!/100)</f>
        <v>#REF!</v>
      </c>
      <c r="BA1497" s="4" t="e">
        <f>IF(#REF!="", "0",#REF! *#REF!/100)</f>
        <v>#REF!</v>
      </c>
      <c r="BB1497" s="4" t="e">
        <f>IF(#REF!="", "0",#REF! *#REF!/100)</f>
        <v>#REF!</v>
      </c>
    </row>
    <row r="1498" spans="16:54" x14ac:dyDescent="0.35">
      <c r="P1498" s="14">
        <f>'B. WasteTracking'!G1524</f>
        <v>0</v>
      </c>
      <c r="Q1498" s="67">
        <f>IF(ISNUMBER('B. WasteTracking'!I1524), IF('B. WasteTracking'!$I$38=Calculations!$O$6,'B. WasteTracking'!I1524,'B. WasteTracking'!I1524*'B. WasteTracking'!$H1524/100),0)</f>
        <v>0</v>
      </c>
      <c r="R1498" s="67">
        <f>IF(ISNUMBER('B. WasteTracking'!J1524), IF('B. WasteTracking'!$J$38=Calculations!$O$6,'B. WasteTracking'!J1524,'B. WasteTracking'!J1524*'B. WasteTracking'!$H1524/100),0)</f>
        <v>0</v>
      </c>
      <c r="S1498" s="67">
        <f>IF(ISNUMBER('B. WasteTracking'!K1524), 'B. WasteTracking'!K1524*'B. WasteTracking'!$H1524/100,0)</f>
        <v>0</v>
      </c>
      <c r="T1498" s="67">
        <f>IF(ISNUMBER('B. WasteTracking'!H1524), 'B. WasteTracking'!H1524,0)</f>
        <v>0</v>
      </c>
      <c r="W1498" s="9"/>
      <c r="X1498" s="9"/>
      <c r="AX1498" s="4">
        <v>1486</v>
      </c>
      <c r="AY1498" s="4" t="e">
        <f>IF(#REF!="", "0",#REF! *#REF!/100)</f>
        <v>#REF!</v>
      </c>
      <c r="AZ1498" s="4" t="e">
        <f>IF(#REF!="", "0",#REF! *#REF!/100)</f>
        <v>#REF!</v>
      </c>
      <c r="BA1498" s="4" t="e">
        <f>IF(#REF!="", "0",#REF! *#REF!/100)</f>
        <v>#REF!</v>
      </c>
      <c r="BB1498" s="4" t="e">
        <f>IF(#REF!="", "0",#REF! *#REF!/100)</f>
        <v>#REF!</v>
      </c>
    </row>
    <row r="1499" spans="16:54" x14ac:dyDescent="0.35">
      <c r="P1499" s="14">
        <f>'B. WasteTracking'!G1525</f>
        <v>0</v>
      </c>
      <c r="Q1499" s="67">
        <f>IF(ISNUMBER('B. WasteTracking'!I1525), IF('B. WasteTracking'!$I$38=Calculations!$O$6,'B. WasteTracking'!I1525,'B. WasteTracking'!I1525*'B. WasteTracking'!$H1525/100),0)</f>
        <v>0</v>
      </c>
      <c r="R1499" s="67">
        <f>IF(ISNUMBER('B. WasteTracking'!J1525), IF('B. WasteTracking'!$J$38=Calculations!$O$6,'B. WasteTracking'!J1525,'B. WasteTracking'!J1525*'B. WasteTracking'!$H1525/100),0)</f>
        <v>0</v>
      </c>
      <c r="S1499" s="67">
        <f>IF(ISNUMBER('B. WasteTracking'!K1525), 'B. WasteTracking'!K1525*'B. WasteTracking'!$H1525/100,0)</f>
        <v>0</v>
      </c>
      <c r="T1499" s="67">
        <f>IF(ISNUMBER('B. WasteTracking'!H1525), 'B. WasteTracking'!H1525,0)</f>
        <v>0</v>
      </c>
      <c r="W1499" s="9"/>
      <c r="X1499" s="9"/>
      <c r="AX1499" s="4">
        <v>1487</v>
      </c>
      <c r="AY1499" s="4" t="e">
        <f>IF(#REF!="", "0",#REF! *#REF!/100)</f>
        <v>#REF!</v>
      </c>
      <c r="AZ1499" s="4" t="e">
        <f>IF(#REF!="", "0",#REF! *#REF!/100)</f>
        <v>#REF!</v>
      </c>
      <c r="BA1499" s="4" t="e">
        <f>IF(#REF!="", "0",#REF! *#REF!/100)</f>
        <v>#REF!</v>
      </c>
      <c r="BB1499" s="4" t="e">
        <f>IF(#REF!="", "0",#REF! *#REF!/100)</f>
        <v>#REF!</v>
      </c>
    </row>
    <row r="1500" spans="16:54" x14ac:dyDescent="0.35">
      <c r="P1500" s="14">
        <f>'B. WasteTracking'!G1526</f>
        <v>0</v>
      </c>
      <c r="Q1500" s="67">
        <f>IF(ISNUMBER('B. WasteTracking'!I1526), IF('B. WasteTracking'!$I$38=Calculations!$O$6,'B. WasteTracking'!I1526,'B. WasteTracking'!I1526*'B. WasteTracking'!$H1526/100),0)</f>
        <v>0</v>
      </c>
      <c r="R1500" s="67">
        <f>IF(ISNUMBER('B. WasteTracking'!J1526), IF('B. WasteTracking'!$J$38=Calculations!$O$6,'B. WasteTracking'!J1526,'B. WasteTracking'!J1526*'B. WasteTracking'!$H1526/100),0)</f>
        <v>0</v>
      </c>
      <c r="S1500" s="67">
        <f>IF(ISNUMBER('B. WasteTracking'!K1526), 'B. WasteTracking'!K1526*'B. WasteTracking'!$H1526/100,0)</f>
        <v>0</v>
      </c>
      <c r="T1500" s="67">
        <f>IF(ISNUMBER('B. WasteTracking'!H1526), 'B. WasteTracking'!H1526,0)</f>
        <v>0</v>
      </c>
      <c r="W1500" s="9"/>
      <c r="X1500" s="9"/>
      <c r="AX1500" s="4">
        <v>1488</v>
      </c>
      <c r="AY1500" s="4" t="e">
        <f>IF(#REF!="", "0",#REF! *#REF!/100)</f>
        <v>#REF!</v>
      </c>
      <c r="AZ1500" s="4" t="e">
        <f>IF(#REF!="", "0",#REF! *#REF!/100)</f>
        <v>#REF!</v>
      </c>
      <c r="BA1500" s="4" t="e">
        <f>IF(#REF!="", "0",#REF! *#REF!/100)</f>
        <v>#REF!</v>
      </c>
      <c r="BB1500" s="4" t="e">
        <f>IF(#REF!="", "0",#REF! *#REF!/100)</f>
        <v>#REF!</v>
      </c>
    </row>
    <row r="1501" spans="16:54" x14ac:dyDescent="0.35">
      <c r="P1501" s="14">
        <f>'B. WasteTracking'!G1527</f>
        <v>0</v>
      </c>
      <c r="Q1501" s="67">
        <f>IF(ISNUMBER('B. WasteTracking'!I1527), IF('B. WasteTracking'!$I$38=Calculations!$O$6,'B. WasteTracking'!I1527,'B. WasteTracking'!I1527*'B. WasteTracking'!$H1527/100),0)</f>
        <v>0</v>
      </c>
      <c r="R1501" s="67">
        <f>IF(ISNUMBER('B. WasteTracking'!J1527), IF('B. WasteTracking'!$J$38=Calculations!$O$6,'B. WasteTracking'!J1527,'B. WasteTracking'!J1527*'B. WasteTracking'!$H1527/100),0)</f>
        <v>0</v>
      </c>
      <c r="S1501" s="67">
        <f>IF(ISNUMBER('B. WasteTracking'!K1527), 'B. WasteTracking'!K1527*'B. WasteTracking'!$H1527/100,0)</f>
        <v>0</v>
      </c>
      <c r="T1501" s="67">
        <f>IF(ISNUMBER('B. WasteTracking'!H1527), 'B. WasteTracking'!H1527,0)</f>
        <v>0</v>
      </c>
      <c r="W1501" s="9"/>
      <c r="X1501" s="9"/>
      <c r="AX1501" s="4">
        <v>1489</v>
      </c>
      <c r="AY1501" s="4" t="e">
        <f>IF(#REF!="", "0",#REF! *#REF!/100)</f>
        <v>#REF!</v>
      </c>
      <c r="AZ1501" s="4" t="e">
        <f>IF(#REF!="", "0",#REF! *#REF!/100)</f>
        <v>#REF!</v>
      </c>
      <c r="BA1501" s="4" t="e">
        <f>IF(#REF!="", "0",#REF! *#REF!/100)</f>
        <v>#REF!</v>
      </c>
      <c r="BB1501" s="4" t="e">
        <f>IF(#REF!="", "0",#REF! *#REF!/100)</f>
        <v>#REF!</v>
      </c>
    </row>
    <row r="1502" spans="16:54" x14ac:dyDescent="0.35">
      <c r="P1502" s="14">
        <f>'B. WasteTracking'!G1528</f>
        <v>0</v>
      </c>
      <c r="Q1502" s="67">
        <f>IF(ISNUMBER('B. WasteTracking'!I1528), IF('B. WasteTracking'!$I$38=Calculations!$O$6,'B. WasteTracking'!I1528,'B. WasteTracking'!I1528*'B. WasteTracking'!$H1528/100),0)</f>
        <v>0</v>
      </c>
      <c r="R1502" s="67">
        <f>IF(ISNUMBER('B. WasteTracking'!J1528), IF('B. WasteTracking'!$J$38=Calculations!$O$6,'B. WasteTracking'!J1528,'B. WasteTracking'!J1528*'B. WasteTracking'!$H1528/100),0)</f>
        <v>0</v>
      </c>
      <c r="S1502" s="67">
        <f>IF(ISNUMBER('B. WasteTracking'!K1528), 'B. WasteTracking'!K1528*'B. WasteTracking'!$H1528/100,0)</f>
        <v>0</v>
      </c>
      <c r="T1502" s="67">
        <f>IF(ISNUMBER('B. WasteTracking'!H1528), 'B. WasteTracking'!H1528,0)</f>
        <v>0</v>
      </c>
      <c r="W1502" s="9"/>
      <c r="X1502" s="9"/>
      <c r="AX1502" s="4">
        <v>1490</v>
      </c>
      <c r="AY1502" s="4" t="e">
        <f>IF(#REF!="", "0",#REF! *#REF!/100)</f>
        <v>#REF!</v>
      </c>
      <c r="AZ1502" s="4" t="e">
        <f>IF(#REF!="", "0",#REF! *#REF!/100)</f>
        <v>#REF!</v>
      </c>
      <c r="BA1502" s="4" t="e">
        <f>IF(#REF!="", "0",#REF! *#REF!/100)</f>
        <v>#REF!</v>
      </c>
      <c r="BB1502" s="4" t="e">
        <f>IF(#REF!="", "0",#REF! *#REF!/100)</f>
        <v>#REF!</v>
      </c>
    </row>
    <row r="1503" spans="16:54" x14ac:dyDescent="0.35">
      <c r="P1503" s="14">
        <f>'B. WasteTracking'!G1529</f>
        <v>0</v>
      </c>
      <c r="Q1503" s="67">
        <f>IF(ISNUMBER('B. WasteTracking'!I1529), IF('B. WasteTracking'!$I$38=Calculations!$O$6,'B. WasteTracking'!I1529,'B. WasteTracking'!I1529*'B. WasteTracking'!$H1529/100),0)</f>
        <v>0</v>
      </c>
      <c r="R1503" s="67">
        <f>IF(ISNUMBER('B. WasteTracking'!J1529), IF('B. WasteTracking'!$J$38=Calculations!$O$6,'B. WasteTracking'!J1529,'B. WasteTracking'!J1529*'B. WasteTracking'!$H1529/100),0)</f>
        <v>0</v>
      </c>
      <c r="S1503" s="67">
        <f>IF(ISNUMBER('B. WasteTracking'!K1529), 'B. WasteTracking'!K1529*'B. WasteTracking'!$H1529/100,0)</f>
        <v>0</v>
      </c>
      <c r="T1503" s="67">
        <f>IF(ISNUMBER('B. WasteTracking'!H1529), 'B. WasteTracking'!H1529,0)</f>
        <v>0</v>
      </c>
      <c r="W1503" s="9"/>
      <c r="X1503" s="9"/>
      <c r="AX1503" s="4">
        <v>1491</v>
      </c>
      <c r="AY1503" s="4" t="e">
        <f>IF(#REF!="", "0",#REF! *#REF!/100)</f>
        <v>#REF!</v>
      </c>
      <c r="AZ1503" s="4" t="e">
        <f>IF(#REF!="", "0",#REF! *#REF!/100)</f>
        <v>#REF!</v>
      </c>
      <c r="BA1503" s="4" t="e">
        <f>IF(#REF!="", "0",#REF! *#REF!/100)</f>
        <v>#REF!</v>
      </c>
      <c r="BB1503" s="4" t="e">
        <f>IF(#REF!="", "0",#REF! *#REF!/100)</f>
        <v>#REF!</v>
      </c>
    </row>
    <row r="1504" spans="16:54" x14ac:dyDescent="0.35">
      <c r="P1504" s="14">
        <f>'B. WasteTracking'!G1530</f>
        <v>0</v>
      </c>
      <c r="Q1504" s="67">
        <f>IF(ISNUMBER('B. WasteTracking'!I1530), IF('B. WasteTracking'!$I$38=Calculations!$O$6,'B. WasteTracking'!I1530,'B. WasteTracking'!I1530*'B. WasteTracking'!$H1530/100),0)</f>
        <v>0</v>
      </c>
      <c r="R1504" s="67">
        <f>IF(ISNUMBER('B. WasteTracking'!J1530), IF('B. WasteTracking'!$J$38=Calculations!$O$6,'B. WasteTracking'!J1530,'B. WasteTracking'!J1530*'B. WasteTracking'!$H1530/100),0)</f>
        <v>0</v>
      </c>
      <c r="S1504" s="67">
        <f>IF(ISNUMBER('B. WasteTracking'!K1530), 'B. WasteTracking'!K1530*'B. WasteTracking'!$H1530/100,0)</f>
        <v>0</v>
      </c>
      <c r="T1504" s="67">
        <f>IF(ISNUMBER('B. WasteTracking'!H1530), 'B. WasteTracking'!H1530,0)</f>
        <v>0</v>
      </c>
      <c r="W1504" s="9"/>
      <c r="X1504" s="9"/>
      <c r="AX1504" s="4">
        <v>1492</v>
      </c>
      <c r="AY1504" s="4" t="e">
        <f>IF(#REF!="", "0",#REF! *#REF!/100)</f>
        <v>#REF!</v>
      </c>
      <c r="AZ1504" s="4" t="e">
        <f>IF(#REF!="", "0",#REF! *#REF!/100)</f>
        <v>#REF!</v>
      </c>
      <c r="BA1504" s="4" t="e">
        <f>IF(#REF!="", "0",#REF! *#REF!/100)</f>
        <v>#REF!</v>
      </c>
      <c r="BB1504" s="4" t="e">
        <f>IF(#REF!="", "0",#REF! *#REF!/100)</f>
        <v>#REF!</v>
      </c>
    </row>
    <row r="1505" spans="16:54" x14ac:dyDescent="0.35">
      <c r="P1505" s="14">
        <f>'B. WasteTracking'!G1531</f>
        <v>0</v>
      </c>
      <c r="Q1505" s="67">
        <f>IF(ISNUMBER('B. WasteTracking'!I1531), IF('B. WasteTracking'!$I$38=Calculations!$O$6,'B. WasteTracking'!I1531,'B. WasteTracking'!I1531*'B. WasteTracking'!$H1531/100),0)</f>
        <v>0</v>
      </c>
      <c r="R1505" s="67">
        <f>IF(ISNUMBER('B. WasteTracking'!J1531), IF('B. WasteTracking'!$J$38=Calculations!$O$6,'B. WasteTracking'!J1531,'B. WasteTracking'!J1531*'B. WasteTracking'!$H1531/100),0)</f>
        <v>0</v>
      </c>
      <c r="S1505" s="67">
        <f>IF(ISNUMBER('B. WasteTracking'!K1531), 'B. WasteTracking'!K1531*'B. WasteTracking'!$H1531/100,0)</f>
        <v>0</v>
      </c>
      <c r="T1505" s="67">
        <f>IF(ISNUMBER('B. WasteTracking'!H1531), 'B. WasteTracking'!H1531,0)</f>
        <v>0</v>
      </c>
      <c r="W1505" s="9"/>
      <c r="X1505" s="9"/>
      <c r="AX1505" s="4">
        <v>1493</v>
      </c>
      <c r="AY1505" s="4" t="e">
        <f>IF(#REF!="", "0",#REF! *#REF!/100)</f>
        <v>#REF!</v>
      </c>
      <c r="AZ1505" s="4" t="e">
        <f>IF(#REF!="", "0",#REF! *#REF!/100)</f>
        <v>#REF!</v>
      </c>
      <c r="BA1505" s="4" t="e">
        <f>IF(#REF!="", "0",#REF! *#REF!/100)</f>
        <v>#REF!</v>
      </c>
      <c r="BB1505" s="4" t="e">
        <f>IF(#REF!="", "0",#REF! *#REF!/100)</f>
        <v>#REF!</v>
      </c>
    </row>
    <row r="1506" spans="16:54" x14ac:dyDescent="0.35">
      <c r="P1506" s="14">
        <f>'B. WasteTracking'!G1532</f>
        <v>0</v>
      </c>
      <c r="Q1506" s="67">
        <f>IF(ISNUMBER('B. WasteTracking'!I1532), IF('B. WasteTracking'!$I$38=Calculations!$O$6,'B. WasteTracking'!I1532,'B. WasteTracking'!I1532*'B. WasteTracking'!$H1532/100),0)</f>
        <v>0</v>
      </c>
      <c r="R1506" s="67">
        <f>IF(ISNUMBER('B. WasteTracking'!J1532), IF('B. WasteTracking'!$J$38=Calculations!$O$6,'B. WasteTracking'!J1532,'B. WasteTracking'!J1532*'B. WasteTracking'!$H1532/100),0)</f>
        <v>0</v>
      </c>
      <c r="S1506" s="67">
        <f>IF(ISNUMBER('B. WasteTracking'!K1532), 'B. WasteTracking'!K1532*'B. WasteTracking'!$H1532/100,0)</f>
        <v>0</v>
      </c>
      <c r="T1506" s="67">
        <f>IF(ISNUMBER('B. WasteTracking'!H1532), 'B. WasteTracking'!H1532,0)</f>
        <v>0</v>
      </c>
      <c r="W1506" s="9"/>
      <c r="X1506" s="9"/>
      <c r="AX1506" s="4">
        <v>1494</v>
      </c>
      <c r="AY1506" s="4" t="e">
        <f>IF(#REF!="", "0",#REF! *#REF!/100)</f>
        <v>#REF!</v>
      </c>
      <c r="AZ1506" s="4" t="e">
        <f>IF(#REF!="", "0",#REF! *#REF!/100)</f>
        <v>#REF!</v>
      </c>
      <c r="BA1506" s="4" t="e">
        <f>IF(#REF!="", "0",#REF! *#REF!/100)</f>
        <v>#REF!</v>
      </c>
      <c r="BB1506" s="4" t="e">
        <f>IF(#REF!="", "0",#REF! *#REF!/100)</f>
        <v>#REF!</v>
      </c>
    </row>
    <row r="1507" spans="16:54" x14ac:dyDescent="0.35">
      <c r="P1507" s="14">
        <f>'B. WasteTracking'!G1533</f>
        <v>0</v>
      </c>
      <c r="Q1507" s="67">
        <f>IF(ISNUMBER('B. WasteTracking'!I1533), IF('B. WasteTracking'!$I$38=Calculations!$O$6,'B. WasteTracking'!I1533,'B. WasteTracking'!I1533*'B. WasteTracking'!$H1533/100),0)</f>
        <v>0</v>
      </c>
      <c r="R1507" s="67">
        <f>IF(ISNUMBER('B. WasteTracking'!J1533), IF('B. WasteTracking'!$J$38=Calculations!$O$6,'B. WasteTracking'!J1533,'B. WasteTracking'!J1533*'B. WasteTracking'!$H1533/100),0)</f>
        <v>0</v>
      </c>
      <c r="S1507" s="67">
        <f>IF(ISNUMBER('B. WasteTracking'!K1533), 'B. WasteTracking'!K1533*'B. WasteTracking'!$H1533/100,0)</f>
        <v>0</v>
      </c>
      <c r="T1507" s="67">
        <f>IF(ISNUMBER('B. WasteTracking'!H1533), 'B. WasteTracking'!H1533,0)</f>
        <v>0</v>
      </c>
      <c r="W1507" s="9"/>
      <c r="X1507" s="9"/>
      <c r="AX1507" s="4">
        <v>1495</v>
      </c>
      <c r="AY1507" s="4" t="e">
        <f>IF(#REF!="", "0",#REF! *#REF!/100)</f>
        <v>#REF!</v>
      </c>
      <c r="AZ1507" s="4" t="e">
        <f>IF(#REF!="", "0",#REF! *#REF!/100)</f>
        <v>#REF!</v>
      </c>
      <c r="BA1507" s="4" t="e">
        <f>IF(#REF!="", "0",#REF! *#REF!/100)</f>
        <v>#REF!</v>
      </c>
      <c r="BB1507" s="4" t="e">
        <f>IF(#REF!="", "0",#REF! *#REF!/100)</f>
        <v>#REF!</v>
      </c>
    </row>
    <row r="1508" spans="16:54" x14ac:dyDescent="0.35">
      <c r="P1508" s="14">
        <f>'B. WasteTracking'!G1534</f>
        <v>0</v>
      </c>
      <c r="Q1508" s="67">
        <f>IF(ISNUMBER('B. WasteTracking'!I1534), IF('B. WasteTracking'!$I$38=Calculations!$O$6,'B. WasteTracking'!I1534,'B. WasteTracking'!I1534*'B. WasteTracking'!$H1534/100),0)</f>
        <v>0</v>
      </c>
      <c r="R1508" s="67">
        <f>IF(ISNUMBER('B. WasteTracking'!J1534), IF('B. WasteTracking'!$J$38=Calculations!$O$6,'B. WasteTracking'!J1534,'B. WasteTracking'!J1534*'B. WasteTracking'!$H1534/100),0)</f>
        <v>0</v>
      </c>
      <c r="S1508" s="67">
        <f>IF(ISNUMBER('B. WasteTracking'!K1534), 'B. WasteTracking'!K1534*'B. WasteTracking'!$H1534/100,0)</f>
        <v>0</v>
      </c>
      <c r="T1508" s="67">
        <f>IF(ISNUMBER('B. WasteTracking'!H1534), 'B. WasteTracking'!H1534,0)</f>
        <v>0</v>
      </c>
      <c r="W1508" s="9"/>
      <c r="X1508" s="9"/>
      <c r="AX1508" s="4">
        <v>1496</v>
      </c>
      <c r="AY1508" s="4" t="e">
        <f>IF(#REF!="", "0",#REF! *#REF!/100)</f>
        <v>#REF!</v>
      </c>
      <c r="AZ1508" s="4" t="e">
        <f>IF(#REF!="", "0",#REF! *#REF!/100)</f>
        <v>#REF!</v>
      </c>
      <c r="BA1508" s="4" t="e">
        <f>IF(#REF!="", "0",#REF! *#REF!/100)</f>
        <v>#REF!</v>
      </c>
      <c r="BB1508" s="4" t="e">
        <f>IF(#REF!="", "0",#REF! *#REF!/100)</f>
        <v>#REF!</v>
      </c>
    </row>
    <row r="1509" spans="16:54" x14ac:dyDescent="0.35">
      <c r="P1509" s="14">
        <f>'B. WasteTracking'!G1535</f>
        <v>0</v>
      </c>
      <c r="Q1509" s="67">
        <f>IF(ISNUMBER('B. WasteTracking'!I1535), IF('B. WasteTracking'!$I$38=Calculations!$O$6,'B. WasteTracking'!I1535,'B. WasteTracking'!I1535*'B. WasteTracking'!$H1535/100),0)</f>
        <v>0</v>
      </c>
      <c r="R1509" s="67">
        <f>IF(ISNUMBER('B. WasteTracking'!J1535), IF('B. WasteTracking'!$J$38=Calculations!$O$6,'B. WasteTracking'!J1535,'B. WasteTracking'!J1535*'B. WasteTracking'!$H1535/100),0)</f>
        <v>0</v>
      </c>
      <c r="S1509" s="67">
        <f>IF(ISNUMBER('B. WasteTracking'!K1535), 'B. WasteTracking'!K1535*'B. WasteTracking'!$H1535/100,0)</f>
        <v>0</v>
      </c>
      <c r="T1509" s="67">
        <f>IF(ISNUMBER('B. WasteTracking'!H1535), 'B. WasteTracking'!H1535,0)</f>
        <v>0</v>
      </c>
      <c r="W1509" s="9"/>
      <c r="X1509" s="9"/>
      <c r="AX1509" s="4">
        <v>1497</v>
      </c>
      <c r="AY1509" s="4" t="e">
        <f>IF(#REF!="", "0",#REF! *#REF!/100)</f>
        <v>#REF!</v>
      </c>
      <c r="AZ1509" s="4" t="e">
        <f>IF(#REF!="", "0",#REF! *#REF!/100)</f>
        <v>#REF!</v>
      </c>
      <c r="BA1509" s="4" t="e">
        <f>IF(#REF!="", "0",#REF! *#REF!/100)</f>
        <v>#REF!</v>
      </c>
      <c r="BB1509" s="4" t="e">
        <f>IF(#REF!="", "0",#REF! *#REF!/100)</f>
        <v>#REF!</v>
      </c>
    </row>
    <row r="1510" spans="16:54" x14ac:dyDescent="0.35">
      <c r="P1510" s="14">
        <f>'B. WasteTracking'!G1536</f>
        <v>0</v>
      </c>
      <c r="Q1510" s="67">
        <f>IF(ISNUMBER('B. WasteTracking'!I1536), IF('B. WasteTracking'!$I$38=Calculations!$O$6,'B. WasteTracking'!I1536,'B. WasteTracking'!I1536*'B. WasteTracking'!$H1536/100),0)</f>
        <v>0</v>
      </c>
      <c r="R1510" s="67">
        <f>IF(ISNUMBER('B. WasteTracking'!J1536), IF('B. WasteTracking'!$J$38=Calculations!$O$6,'B. WasteTracking'!J1536,'B. WasteTracking'!J1536*'B. WasteTracking'!$H1536/100),0)</f>
        <v>0</v>
      </c>
      <c r="S1510" s="67">
        <f>IF(ISNUMBER('B. WasteTracking'!K1536), 'B. WasteTracking'!K1536*'B. WasteTracking'!$H1536/100,0)</f>
        <v>0</v>
      </c>
      <c r="T1510" s="67">
        <f>IF(ISNUMBER('B. WasteTracking'!H1536), 'B. WasteTracking'!H1536,0)</f>
        <v>0</v>
      </c>
      <c r="W1510" s="9"/>
      <c r="X1510" s="9"/>
      <c r="AX1510" s="4">
        <v>1498</v>
      </c>
      <c r="AY1510" s="4" t="e">
        <f>IF(#REF!="", "0",#REF! *#REF!/100)</f>
        <v>#REF!</v>
      </c>
      <c r="AZ1510" s="4" t="e">
        <f>IF(#REF!="", "0",#REF! *#REF!/100)</f>
        <v>#REF!</v>
      </c>
      <c r="BA1510" s="4" t="e">
        <f>IF(#REF!="", "0",#REF! *#REF!/100)</f>
        <v>#REF!</v>
      </c>
      <c r="BB1510" s="4" t="e">
        <f>IF(#REF!="", "0",#REF! *#REF!/100)</f>
        <v>#REF!</v>
      </c>
    </row>
    <row r="1511" spans="16:54" x14ac:dyDescent="0.35">
      <c r="P1511" s="14">
        <f>'B. WasteTracking'!G1537</f>
        <v>0</v>
      </c>
      <c r="Q1511" s="67">
        <f>IF(ISNUMBER('B. WasteTracking'!I1537), IF('B. WasteTracking'!$I$38=Calculations!$O$6,'B. WasteTracking'!I1537,'B. WasteTracking'!I1537*'B. WasteTracking'!$H1537/100),0)</f>
        <v>0</v>
      </c>
      <c r="R1511" s="67">
        <f>IF(ISNUMBER('B. WasteTracking'!J1537), IF('B. WasteTracking'!$J$38=Calculations!$O$6,'B. WasteTracking'!J1537,'B. WasteTracking'!J1537*'B. WasteTracking'!$H1537/100),0)</f>
        <v>0</v>
      </c>
      <c r="S1511" s="67">
        <f>IF(ISNUMBER('B. WasteTracking'!K1537), 'B. WasteTracking'!K1537*'B. WasteTracking'!$H1537/100,0)</f>
        <v>0</v>
      </c>
      <c r="T1511" s="67">
        <f>IF(ISNUMBER('B. WasteTracking'!H1537), 'B. WasteTracking'!H1537,0)</f>
        <v>0</v>
      </c>
      <c r="W1511" s="9"/>
      <c r="X1511" s="9"/>
      <c r="AX1511" s="4">
        <v>1499</v>
      </c>
      <c r="AY1511" s="4" t="e">
        <f>IF(#REF!="", "0",#REF! *#REF!/100)</f>
        <v>#REF!</v>
      </c>
      <c r="AZ1511" s="4" t="e">
        <f>IF(#REF!="", "0",#REF! *#REF!/100)</f>
        <v>#REF!</v>
      </c>
      <c r="BA1511" s="4" t="e">
        <f>IF(#REF!="", "0",#REF! *#REF!/100)</f>
        <v>#REF!</v>
      </c>
      <c r="BB1511" s="4" t="e">
        <f>IF(#REF!="", "0",#REF! *#REF!/100)</f>
        <v>#REF!</v>
      </c>
    </row>
    <row r="1512" spans="16:54" x14ac:dyDescent="0.35">
      <c r="P1512" s="14">
        <f>'B. WasteTracking'!G1538</f>
        <v>0</v>
      </c>
      <c r="Q1512" s="67">
        <f>IF(ISNUMBER('B. WasteTracking'!I1538), IF('B. WasteTracking'!$I$38=Calculations!$O$6,'B. WasteTracking'!I1538,'B. WasteTracking'!I1538*'B. WasteTracking'!$H1538/100),0)</f>
        <v>0</v>
      </c>
      <c r="R1512" s="67">
        <f>IF(ISNUMBER('B. WasteTracking'!J1538), IF('B. WasteTracking'!$J$38=Calculations!$O$6,'B. WasteTracking'!J1538,'B. WasteTracking'!J1538*'B. WasteTracking'!$H1538/100),0)</f>
        <v>0</v>
      </c>
      <c r="S1512" s="67">
        <f>IF(ISNUMBER('B. WasteTracking'!K1538), 'B. WasteTracking'!K1538*'B. WasteTracking'!$H1538/100,0)</f>
        <v>0</v>
      </c>
      <c r="T1512" s="67">
        <f>IF(ISNUMBER('B. WasteTracking'!H1538), 'B. WasteTracking'!H1538,0)</f>
        <v>0</v>
      </c>
      <c r="W1512" s="9"/>
      <c r="X1512" s="9"/>
      <c r="AX1512" s="4">
        <v>1500</v>
      </c>
      <c r="AY1512" s="4" t="e">
        <f>IF(#REF!="", "0",#REF! *#REF!/100)</f>
        <v>#REF!</v>
      </c>
      <c r="AZ1512" s="4" t="e">
        <f>IF(#REF!="", "0",#REF! *#REF!/100)</f>
        <v>#REF!</v>
      </c>
      <c r="BA1512" s="4" t="e">
        <f>IF(#REF!="", "0",#REF! *#REF!/100)</f>
        <v>#REF!</v>
      </c>
      <c r="BB1512" s="4" t="e">
        <f>IF(#REF!="", "0",#REF! *#REF!/100)</f>
        <v>#REF!</v>
      </c>
    </row>
    <row r="1513" spans="16:54" x14ac:dyDescent="0.35">
      <c r="P1513" s="14">
        <f>'B. WasteTracking'!G1539</f>
        <v>0</v>
      </c>
      <c r="Q1513" s="67">
        <f>IF(ISNUMBER('B. WasteTracking'!I1539), IF('B. WasteTracking'!$I$38=Calculations!$O$6,'B. WasteTracking'!I1539,'B. WasteTracking'!I1539*'B. WasteTracking'!$H1539/100),0)</f>
        <v>0</v>
      </c>
      <c r="R1513" s="67">
        <f>IF(ISNUMBER('B. WasteTracking'!J1539), IF('B. WasteTracking'!$J$38=Calculations!$O$6,'B. WasteTracking'!J1539,'B. WasteTracking'!J1539*'B. WasteTracking'!$H1539/100),0)</f>
        <v>0</v>
      </c>
      <c r="S1513" s="67">
        <f>IF(ISNUMBER('B. WasteTracking'!K1539), 'B. WasteTracking'!K1539*'B. WasteTracking'!$H1539/100,0)</f>
        <v>0</v>
      </c>
      <c r="T1513" s="67">
        <f>IF(ISNUMBER('B. WasteTracking'!H1539), 'B. WasteTracking'!H1539,0)</f>
        <v>0</v>
      </c>
      <c r="W1513" s="9"/>
      <c r="X1513" s="9"/>
      <c r="AX1513" s="4"/>
    </row>
    <row r="1514" spans="16:54" x14ac:dyDescent="0.35">
      <c r="P1514" s="14">
        <f>'B. WasteTracking'!G1540</f>
        <v>0</v>
      </c>
      <c r="Q1514" s="67">
        <f>IF(ISNUMBER('B. WasteTracking'!I1540), IF('B. WasteTracking'!$I$38=Calculations!$O$6,'B. WasteTracking'!I1540,'B. WasteTracking'!I1540*'B. WasteTracking'!$H1540/100),0)</f>
        <v>0</v>
      </c>
      <c r="R1514" s="67">
        <f>IF(ISNUMBER('B. WasteTracking'!J1540), IF('B. WasteTracking'!$J$38=Calculations!$O$6,'B. WasteTracking'!J1540,'B. WasteTracking'!J1540*'B. WasteTracking'!$H1540/100),0)</f>
        <v>0</v>
      </c>
      <c r="S1514" s="67">
        <f>IF(ISNUMBER('B. WasteTracking'!K1540), 'B. WasteTracking'!K1540*'B. WasteTracking'!$H1540/100,0)</f>
        <v>0</v>
      </c>
      <c r="T1514" s="67">
        <f>IF(ISNUMBER('B. WasteTracking'!H1540), 'B. WasteTracking'!H1540,0)</f>
        <v>0</v>
      </c>
      <c r="W1514" s="9"/>
      <c r="X1514" s="9"/>
      <c r="AX1514" s="4"/>
    </row>
    <row r="1515" spans="16:54" x14ac:dyDescent="0.35">
      <c r="P1515" s="14">
        <f>'B. WasteTracking'!G1541</f>
        <v>0</v>
      </c>
      <c r="Q1515" s="67">
        <f>IF(ISNUMBER('B. WasteTracking'!I1541), IF('B. WasteTracking'!$I$38=Calculations!$O$6,'B. WasteTracking'!I1541,'B. WasteTracking'!I1541*'B. WasteTracking'!$H1541/100),0)</f>
        <v>0</v>
      </c>
      <c r="R1515" s="67">
        <f>IF(ISNUMBER('B. WasteTracking'!J1541), IF('B. WasteTracking'!$J$38=Calculations!$O$6,'B. WasteTracking'!J1541,'B. WasteTracking'!J1541*'B. WasteTracking'!$H1541/100),0)</f>
        <v>0</v>
      </c>
      <c r="S1515" s="67">
        <f>IF(ISNUMBER('B. WasteTracking'!K1541), 'B. WasteTracking'!K1541*'B. WasteTracking'!$H1541/100,0)</f>
        <v>0</v>
      </c>
      <c r="T1515" s="67">
        <f>IF(ISNUMBER('B. WasteTracking'!H1541), 'B. WasteTracking'!H1541,0)</f>
        <v>0</v>
      </c>
      <c r="W1515" s="9"/>
      <c r="X1515" s="9"/>
      <c r="AX1515" s="4"/>
    </row>
    <row r="1516" spans="16:54" x14ac:dyDescent="0.35">
      <c r="P1516" s="14">
        <f>'B. WasteTracking'!G1542</f>
        <v>0</v>
      </c>
      <c r="Q1516" s="67">
        <f>IF(ISNUMBER('B. WasteTracking'!I1542), IF('B. WasteTracking'!$I$38=Calculations!$O$6,'B. WasteTracking'!I1542,'B. WasteTracking'!I1542*'B. WasteTracking'!$H1542/100),0)</f>
        <v>0</v>
      </c>
      <c r="R1516" s="67">
        <f>IF(ISNUMBER('B. WasteTracking'!J1542), IF('B. WasteTracking'!$J$38=Calculations!$O$6,'B. WasteTracking'!J1542,'B. WasteTracking'!J1542*'B. WasteTracking'!$H1542/100),0)</f>
        <v>0</v>
      </c>
      <c r="S1516" s="67">
        <f>IF(ISNUMBER('B. WasteTracking'!K1542), 'B. WasteTracking'!K1542*'B. WasteTracking'!$H1542/100,0)</f>
        <v>0</v>
      </c>
      <c r="T1516" s="67">
        <f>IF(ISNUMBER('B. WasteTracking'!H1542), 'B. WasteTracking'!H1542,0)</f>
        <v>0</v>
      </c>
      <c r="W1516" s="9"/>
      <c r="X1516" s="9"/>
      <c r="AX1516" s="4"/>
    </row>
    <row r="1517" spans="16:54" x14ac:dyDescent="0.35">
      <c r="P1517" s="14">
        <f>'B. WasteTracking'!G1543</f>
        <v>0</v>
      </c>
      <c r="Q1517" s="67">
        <f>IF(ISNUMBER('B. WasteTracking'!I1543), IF('B. WasteTracking'!$I$38=Calculations!$O$6,'B. WasteTracking'!I1543,'B. WasteTracking'!I1543*'B. WasteTracking'!$H1543/100),0)</f>
        <v>0</v>
      </c>
      <c r="R1517" s="67">
        <f>IF(ISNUMBER('B. WasteTracking'!J1543), IF('B. WasteTracking'!$J$38=Calculations!$O$6,'B. WasteTracking'!J1543,'B. WasteTracking'!J1543*'B. WasteTracking'!$H1543/100),0)</f>
        <v>0</v>
      </c>
      <c r="S1517" s="67">
        <f>IF(ISNUMBER('B. WasteTracking'!K1543), 'B. WasteTracking'!K1543*'B. WasteTracking'!$H1543/100,0)</f>
        <v>0</v>
      </c>
      <c r="T1517" s="67">
        <f>IF(ISNUMBER('B. WasteTracking'!H1543), 'B. WasteTracking'!H1543,0)</f>
        <v>0</v>
      </c>
      <c r="W1517" s="9"/>
      <c r="X1517" s="9"/>
      <c r="AX1517" s="4"/>
    </row>
    <row r="1518" spans="16:54" x14ac:dyDescent="0.35">
      <c r="P1518" s="14">
        <f>'B. WasteTracking'!G1544</f>
        <v>0</v>
      </c>
      <c r="Q1518" s="67">
        <f>IF(ISNUMBER('B. WasteTracking'!I1544), IF('B. WasteTracking'!$I$38=Calculations!$O$6,'B. WasteTracking'!I1544,'B. WasteTracking'!I1544*'B. WasteTracking'!$H1544/100),0)</f>
        <v>0</v>
      </c>
      <c r="R1518" s="67">
        <f>IF(ISNUMBER('B. WasteTracking'!J1544), IF('B. WasteTracking'!$J$38=Calculations!$O$6,'B. WasteTracking'!J1544,'B. WasteTracking'!J1544*'B. WasteTracking'!$H1544/100),0)</f>
        <v>0</v>
      </c>
      <c r="S1518" s="67">
        <f>IF(ISNUMBER('B. WasteTracking'!K1544), 'B. WasteTracking'!K1544*'B. WasteTracking'!$H1544/100,0)</f>
        <v>0</v>
      </c>
      <c r="T1518" s="67">
        <f>IF(ISNUMBER('B. WasteTracking'!H1544), 'B. WasteTracking'!H1544,0)</f>
        <v>0</v>
      </c>
      <c r="W1518" s="9"/>
      <c r="X1518" s="9"/>
      <c r="AX1518" s="4"/>
    </row>
    <row r="1519" spans="16:54" x14ac:dyDescent="0.35">
      <c r="P1519" s="14">
        <f>'B. WasteTracking'!G1545</f>
        <v>0</v>
      </c>
      <c r="Q1519" s="67">
        <f>IF(ISNUMBER('B. WasteTracking'!I1545), IF('B. WasteTracking'!$I$38=Calculations!$O$6,'B. WasteTracking'!I1545,'B. WasteTracking'!I1545*'B. WasteTracking'!$H1545/100),0)</f>
        <v>0</v>
      </c>
      <c r="R1519" s="67">
        <f>IF(ISNUMBER('B. WasteTracking'!J1545), IF('B. WasteTracking'!$J$38=Calculations!$O$6,'B. WasteTracking'!J1545,'B. WasteTracking'!J1545*'B. WasteTracking'!$H1545/100),0)</f>
        <v>0</v>
      </c>
      <c r="S1519" s="67">
        <f>IF(ISNUMBER('B. WasteTracking'!K1545), 'B. WasteTracking'!K1545*'B. WasteTracking'!$H1545/100,0)</f>
        <v>0</v>
      </c>
      <c r="T1519" s="67">
        <f>IF(ISNUMBER('B. WasteTracking'!H1545), 'B. WasteTracking'!H1545,0)</f>
        <v>0</v>
      </c>
      <c r="W1519" s="9"/>
      <c r="X1519" s="9"/>
      <c r="AX1519" s="4"/>
    </row>
    <row r="1520" spans="16:54" x14ac:dyDescent="0.35">
      <c r="P1520" s="14">
        <f>'B. WasteTracking'!G1546</f>
        <v>0</v>
      </c>
      <c r="Q1520" s="67">
        <f>IF(ISNUMBER('B. WasteTracking'!I1546), IF('B. WasteTracking'!$I$38=Calculations!$O$6,'B. WasteTracking'!I1546,'B. WasteTracking'!I1546*'B. WasteTracking'!$H1546/100),0)</f>
        <v>0</v>
      </c>
      <c r="R1520" s="67">
        <f>IF(ISNUMBER('B. WasteTracking'!J1546), IF('B. WasteTracking'!$J$38=Calculations!$O$6,'B. WasteTracking'!J1546,'B. WasteTracking'!J1546*'B. WasteTracking'!$H1546/100),0)</f>
        <v>0</v>
      </c>
      <c r="S1520" s="67">
        <f>IF(ISNUMBER('B. WasteTracking'!K1546), 'B. WasteTracking'!K1546*'B. WasteTracking'!$H1546/100,0)</f>
        <v>0</v>
      </c>
      <c r="T1520" s="67">
        <f>IF(ISNUMBER('B. WasteTracking'!H1546), 'B. WasteTracking'!H1546,0)</f>
        <v>0</v>
      </c>
      <c r="W1520" s="9"/>
      <c r="X1520" s="9"/>
      <c r="AX1520" s="4"/>
    </row>
    <row r="1521" spans="15:50" x14ac:dyDescent="0.35">
      <c r="P1521" s="14">
        <f>'B. WasteTracking'!G1547</f>
        <v>0</v>
      </c>
      <c r="Q1521" s="67">
        <f>IF(ISNUMBER('B. WasteTracking'!I1547), IF('B. WasteTracking'!$I$38=Calculations!$O$6,'B. WasteTracking'!I1547,'B. WasteTracking'!I1547*'B. WasteTracking'!$H1547/100),0)</f>
        <v>0</v>
      </c>
      <c r="R1521" s="67">
        <f>IF(ISNUMBER('B. WasteTracking'!J1547), IF('B. WasteTracking'!$J$38=Calculations!$O$6,'B. WasteTracking'!J1547,'B. WasteTracking'!J1547*'B. WasteTracking'!$H1547/100),0)</f>
        <v>0</v>
      </c>
      <c r="S1521" s="67">
        <f>IF(ISNUMBER('B. WasteTracking'!K1547), 'B. WasteTracking'!K1547*'B. WasteTracking'!$H1547/100,0)</f>
        <v>0</v>
      </c>
      <c r="T1521" s="67">
        <f>IF(ISNUMBER('B. WasteTracking'!H1547), 'B. WasteTracking'!H1547,0)</f>
        <v>0</v>
      </c>
      <c r="W1521" s="9"/>
      <c r="X1521" s="9"/>
      <c r="AX1521" s="4"/>
    </row>
    <row r="1522" spans="15:50" x14ac:dyDescent="0.35">
      <c r="P1522" s="14">
        <f>'B. WasteTracking'!G1548</f>
        <v>0</v>
      </c>
      <c r="Q1522" s="67">
        <f>IF(ISNUMBER('B. WasteTracking'!I1548), IF('B. WasteTracking'!$I$38=Calculations!$O$6,'B. WasteTracking'!I1548,'B. WasteTracking'!I1548*'B. WasteTracking'!$H1548/100),0)</f>
        <v>0</v>
      </c>
      <c r="R1522" s="67">
        <f>IF(ISNUMBER('B. WasteTracking'!J1548), IF('B. WasteTracking'!$J$38=Calculations!$O$6,'B. WasteTracking'!J1548,'B. WasteTracking'!J1548*'B. WasteTracking'!$H1548/100),0)</f>
        <v>0</v>
      </c>
      <c r="S1522" s="67">
        <f>IF(ISNUMBER('B. WasteTracking'!K1548), 'B. WasteTracking'!K1548*'B. WasteTracking'!$H1548/100,0)</f>
        <v>0</v>
      </c>
      <c r="T1522" s="67">
        <f>IF(ISNUMBER('B. WasteTracking'!H1548), 'B. WasteTracking'!H1548,0)</f>
        <v>0</v>
      </c>
      <c r="W1522" s="9"/>
      <c r="X1522" s="9"/>
      <c r="AX1522" s="4"/>
    </row>
    <row r="1523" spans="15:50" x14ac:dyDescent="0.35">
      <c r="P1523" s="14">
        <f>'B. WasteTracking'!G1549</f>
        <v>0</v>
      </c>
      <c r="Q1523" s="67">
        <f>IF(ISNUMBER('B. WasteTracking'!I1549), IF('B. WasteTracking'!$I$38=Calculations!$O$6,'B. WasteTracking'!I1549,'B. WasteTracking'!I1549*'B. WasteTracking'!$H1549/100),0)</f>
        <v>0</v>
      </c>
      <c r="R1523" s="67">
        <f>IF(ISNUMBER('B. WasteTracking'!J1549), IF('B. WasteTracking'!$J$38=Calculations!$O$6,'B. WasteTracking'!J1549,'B. WasteTracking'!J1549*'B. WasteTracking'!$H1549/100),0)</f>
        <v>0</v>
      </c>
      <c r="S1523" s="67">
        <f>IF(ISNUMBER('B. WasteTracking'!K1549), 'B. WasteTracking'!K1549*'B. WasteTracking'!$H1549/100,0)</f>
        <v>0</v>
      </c>
      <c r="T1523" s="67">
        <f>IF(ISNUMBER('B. WasteTracking'!H1549), 'B. WasteTracking'!H1549,0)</f>
        <v>0</v>
      </c>
      <c r="W1523" s="9"/>
      <c r="X1523" s="9"/>
      <c r="AX1523" s="4"/>
    </row>
    <row r="1524" spans="15:50" x14ac:dyDescent="0.35">
      <c r="P1524" s="14">
        <f>'B. WasteTracking'!G1550</f>
        <v>0</v>
      </c>
      <c r="Q1524" s="67">
        <f>IF(ISNUMBER('B. WasteTracking'!I1550), IF('B. WasteTracking'!$I$38=Calculations!$O$6,'B. WasteTracking'!I1550,'B. WasteTracking'!I1550*'B. WasteTracking'!$H1550/100),0)</f>
        <v>0</v>
      </c>
      <c r="R1524" s="67">
        <f>IF(ISNUMBER('B. WasteTracking'!J1550), IF('B. WasteTracking'!$J$38=Calculations!$O$6,'B. WasteTracking'!J1550,'B. WasteTracking'!J1550*'B. WasteTracking'!$H1550/100),0)</f>
        <v>0</v>
      </c>
      <c r="S1524" s="67">
        <f>IF(ISNUMBER('B. WasteTracking'!K1550), 'B. WasteTracking'!K1550*'B. WasteTracking'!$H1550/100,0)</f>
        <v>0</v>
      </c>
      <c r="T1524" s="67">
        <f>IF(ISNUMBER('B. WasteTracking'!H1550), 'B. WasteTracking'!H1550,0)</f>
        <v>0</v>
      </c>
      <c r="W1524" s="9"/>
      <c r="X1524" s="9"/>
      <c r="AX1524" s="4"/>
    </row>
    <row r="1525" spans="15:50" x14ac:dyDescent="0.35">
      <c r="P1525" s="14">
        <f>'B. WasteTracking'!G1551</f>
        <v>0</v>
      </c>
      <c r="Q1525" s="67">
        <f>IF(ISNUMBER('B. WasteTracking'!I1551), IF('B. WasteTracking'!$I$38=Calculations!$O$6,'B. WasteTracking'!I1551,'B. WasteTracking'!I1551*'B. WasteTracking'!$H1551/100),0)</f>
        <v>0</v>
      </c>
      <c r="R1525" s="67">
        <f>IF(ISNUMBER('B. WasteTracking'!J1551), IF('B. WasteTracking'!$J$38=Calculations!$O$6,'B. WasteTracking'!J1551,'B. WasteTracking'!J1551*'B. WasteTracking'!$H1551/100),0)</f>
        <v>0</v>
      </c>
      <c r="S1525" s="67">
        <f>IF(ISNUMBER('B. WasteTracking'!K1551), 'B. WasteTracking'!K1551*'B. WasteTracking'!$H1551/100,0)</f>
        <v>0</v>
      </c>
      <c r="T1525" s="67">
        <f>IF(ISNUMBER('B. WasteTracking'!H1551), 'B. WasteTracking'!H1551,0)</f>
        <v>0</v>
      </c>
      <c r="W1525" s="9"/>
      <c r="X1525" s="9"/>
      <c r="AX1525" s="4"/>
    </row>
    <row r="1526" spans="15:50" x14ac:dyDescent="0.35">
      <c r="P1526" s="14">
        <f>'B. WasteTracking'!G1552</f>
        <v>0</v>
      </c>
      <c r="Q1526" s="67">
        <f>IF(ISNUMBER('B. WasteTracking'!I1552), IF('B. WasteTracking'!$I$38=Calculations!$O$6,'B. WasteTracking'!I1552,'B. WasteTracking'!I1552*'B. WasteTracking'!$H1552/100),0)</f>
        <v>0</v>
      </c>
      <c r="R1526" s="67">
        <f>IF(ISNUMBER('B. WasteTracking'!J1552), IF('B. WasteTracking'!$J$38=Calculations!$O$6,'B. WasteTracking'!J1552,'B. WasteTracking'!J1552*'B. WasteTracking'!$H1552/100),0)</f>
        <v>0</v>
      </c>
      <c r="S1526" s="67">
        <f>IF(ISNUMBER('B. WasteTracking'!K1552), 'B. WasteTracking'!K1552*'B. WasteTracking'!$H1552/100,0)</f>
        <v>0</v>
      </c>
      <c r="T1526" s="67">
        <f>IF(ISNUMBER('B. WasteTracking'!H1552), 'B. WasteTracking'!H1552,0)</f>
        <v>0</v>
      </c>
      <c r="W1526" s="9"/>
      <c r="X1526" s="9"/>
      <c r="AX1526" s="4"/>
    </row>
    <row r="1527" spans="15:50" x14ac:dyDescent="0.35">
      <c r="O1527" s="4"/>
      <c r="P1527" s="14">
        <f>'B. WasteTracking'!G1553</f>
        <v>0</v>
      </c>
      <c r="Q1527" s="67">
        <f>IF(ISNUMBER('B. WasteTracking'!I1553), IF('B. WasteTracking'!$I$38=Calculations!$O$6,'B. WasteTracking'!I1553,'B. WasteTracking'!I1553*'B. WasteTracking'!$H1553/100),0)</f>
        <v>0</v>
      </c>
      <c r="R1527" s="67">
        <f>IF(ISNUMBER('B. WasteTracking'!J1553), IF('B. WasteTracking'!$J$38=Calculations!$O$6,'B. WasteTracking'!J1553,'B. WasteTracking'!J1553*'B. WasteTracking'!$H1553/100),0)</f>
        <v>0</v>
      </c>
      <c r="S1527" s="67">
        <f>IF(ISNUMBER('B. WasteTracking'!K1553), 'B. WasteTracking'!K1553*'B. WasteTracking'!$H1553/100,0)</f>
        <v>0</v>
      </c>
      <c r="T1527" s="67">
        <f>IF(ISNUMBER('B. WasteTracking'!H1553), 'B. WasteTracking'!H1553,0)</f>
        <v>0</v>
      </c>
      <c r="W1527" s="9"/>
      <c r="X1527" s="9"/>
      <c r="AX1527" s="4"/>
    </row>
    <row r="1528" spans="15:50" x14ac:dyDescent="0.35">
      <c r="O1528" s="4"/>
      <c r="P1528" s="14">
        <f>'B. WasteTracking'!G1554</f>
        <v>0</v>
      </c>
      <c r="Q1528" s="67">
        <f>IF(ISNUMBER('B. WasteTracking'!I1554), IF('B. WasteTracking'!$I$38=Calculations!$O$6,'B. WasteTracking'!I1554,'B. WasteTracking'!I1554*'B. WasteTracking'!$H1554/100),0)</f>
        <v>0</v>
      </c>
      <c r="R1528" s="67">
        <f>IF(ISNUMBER('B. WasteTracking'!J1554), IF('B. WasteTracking'!$J$38=Calculations!$O$6,'B. WasteTracking'!J1554,'B. WasteTracking'!J1554*'B. WasteTracking'!$H1554/100),0)</f>
        <v>0</v>
      </c>
      <c r="S1528" s="67">
        <f>IF(ISNUMBER('B. WasteTracking'!K1554), 'B. WasteTracking'!K1554*'B. WasteTracking'!$H1554/100,0)</f>
        <v>0</v>
      </c>
      <c r="T1528" s="67">
        <f>IF(ISNUMBER('B. WasteTracking'!H1554), 'B. WasteTracking'!H1554,0)</f>
        <v>0</v>
      </c>
      <c r="W1528" s="9"/>
      <c r="X1528" s="9"/>
      <c r="AX1528" s="4"/>
    </row>
    <row r="1529" spans="15:50" x14ac:dyDescent="0.35">
      <c r="O1529" s="4"/>
      <c r="P1529" s="14">
        <f>'B. WasteTracking'!G1555</f>
        <v>0</v>
      </c>
      <c r="Q1529" s="67">
        <f>IF(ISNUMBER('B. WasteTracking'!I1555), IF('B. WasteTracking'!$I$38=Calculations!$O$6,'B. WasteTracking'!I1555,'B. WasteTracking'!I1555*'B. WasteTracking'!$H1555/100),0)</f>
        <v>0</v>
      </c>
      <c r="R1529" s="67">
        <f>IF(ISNUMBER('B. WasteTracking'!J1555), IF('B. WasteTracking'!$J$38=Calculations!$O$6,'B. WasteTracking'!J1555,'B. WasteTracking'!J1555*'B. WasteTracking'!$H1555/100),0)</f>
        <v>0</v>
      </c>
      <c r="S1529" s="67">
        <f>IF(ISNUMBER('B. WasteTracking'!K1555), 'B. WasteTracking'!K1555*'B. WasteTracking'!$H1555/100,0)</f>
        <v>0</v>
      </c>
      <c r="T1529" s="67">
        <f>IF(ISNUMBER('B. WasteTracking'!H1555), 'B. WasteTracking'!H1555,0)</f>
        <v>0</v>
      </c>
      <c r="W1529" s="9"/>
      <c r="X1529" s="9"/>
      <c r="AX1529" s="4"/>
    </row>
    <row r="1530" spans="15:50" x14ac:dyDescent="0.35">
      <c r="O1530" s="4"/>
      <c r="P1530" s="14">
        <f>'B. WasteTracking'!G1556</f>
        <v>0</v>
      </c>
      <c r="Q1530" s="67">
        <f>IF(ISNUMBER('B. WasteTracking'!I1556), IF('B. WasteTracking'!$I$38=Calculations!$O$6,'B. WasteTracking'!I1556,'B. WasteTracking'!I1556*'B. WasteTracking'!$H1556/100),0)</f>
        <v>0</v>
      </c>
      <c r="R1530" s="67">
        <f>IF(ISNUMBER('B. WasteTracking'!J1556), IF('B. WasteTracking'!$J$38=Calculations!$O$6,'B. WasteTracking'!J1556,'B. WasteTracking'!J1556*'B. WasteTracking'!$H1556/100),0)</f>
        <v>0</v>
      </c>
      <c r="S1530" s="67">
        <f>IF(ISNUMBER('B. WasteTracking'!K1556), 'B. WasteTracking'!K1556*'B. WasteTracking'!$H1556/100,0)</f>
        <v>0</v>
      </c>
      <c r="T1530" s="67">
        <f>IF(ISNUMBER('B. WasteTracking'!H1556), 'B. WasteTracking'!H1556,0)</f>
        <v>0</v>
      </c>
      <c r="W1530" s="9"/>
      <c r="X1530" s="9"/>
      <c r="AX1530" s="4"/>
    </row>
    <row r="1531" spans="15:50" x14ac:dyDescent="0.35">
      <c r="P1531" s="14">
        <f>'B. WasteTracking'!G1557</f>
        <v>0</v>
      </c>
      <c r="Q1531" s="67">
        <f>IF(ISNUMBER('B. WasteTracking'!I1557), IF('B. WasteTracking'!$I$38=Calculations!$O$6,'B. WasteTracking'!I1557,'B. WasteTracking'!I1557*'B. WasteTracking'!$H1557/100),0)</f>
        <v>0</v>
      </c>
      <c r="R1531" s="67">
        <f>IF(ISNUMBER('B. WasteTracking'!J1557), IF('B. WasteTracking'!$J$38=Calculations!$O$6,'B. WasteTracking'!J1557,'B. WasteTracking'!J1557*'B. WasteTracking'!$H1557/100),0)</f>
        <v>0</v>
      </c>
      <c r="S1531" s="67">
        <f>IF(ISNUMBER('B. WasteTracking'!K1557), 'B. WasteTracking'!K1557*'B. WasteTracking'!$H1557/100,0)</f>
        <v>0</v>
      </c>
      <c r="T1531" s="67">
        <f>IF(ISNUMBER('B. WasteTracking'!H1557), 'B. WasteTracking'!H1557,0)</f>
        <v>0</v>
      </c>
      <c r="W1531" s="9"/>
      <c r="X1531" s="9"/>
      <c r="AX1531" s="4"/>
    </row>
    <row r="1532" spans="15:50" x14ac:dyDescent="0.35">
      <c r="P1532" s="14">
        <f>'B. WasteTracking'!G1558</f>
        <v>0</v>
      </c>
      <c r="Q1532" s="67">
        <f>IF(ISNUMBER('B. WasteTracking'!I1558), IF('B. WasteTracking'!$I$38=Calculations!$O$6,'B. WasteTracking'!I1558,'B. WasteTracking'!I1558*'B. WasteTracking'!$H1558/100),0)</f>
        <v>0</v>
      </c>
      <c r="R1532" s="67">
        <f>IF(ISNUMBER('B. WasteTracking'!J1558), IF('B. WasteTracking'!$J$38=Calculations!$O$6,'B. WasteTracking'!J1558,'B. WasteTracking'!J1558*'B. WasteTracking'!$H1558/100),0)</f>
        <v>0</v>
      </c>
      <c r="S1532" s="67">
        <f>IF(ISNUMBER('B. WasteTracking'!K1558), 'B. WasteTracking'!K1558*'B. WasteTracking'!$H1558/100,0)</f>
        <v>0</v>
      </c>
      <c r="T1532" s="67">
        <f>IF(ISNUMBER('B. WasteTracking'!H1558), 'B. WasteTracking'!H1558,0)</f>
        <v>0</v>
      </c>
      <c r="W1532" s="9"/>
      <c r="X1532" s="9"/>
      <c r="AX1532" s="4"/>
    </row>
    <row r="1533" spans="15:50" x14ac:dyDescent="0.35">
      <c r="P1533" s="14">
        <f>'B. WasteTracking'!G1559</f>
        <v>0</v>
      </c>
      <c r="Q1533" s="67">
        <f>IF(ISNUMBER('B. WasteTracking'!I1559), IF('B. WasteTracking'!$I$38=Calculations!$O$6,'B. WasteTracking'!I1559,'B. WasteTracking'!I1559*'B. WasteTracking'!$H1559/100),0)</f>
        <v>0</v>
      </c>
      <c r="R1533" s="67">
        <f>IF(ISNUMBER('B. WasteTracking'!J1559), IF('B. WasteTracking'!$J$38=Calculations!$O$6,'B. WasteTracking'!J1559,'B. WasteTracking'!J1559*'B. WasteTracking'!$H1559/100),0)</f>
        <v>0</v>
      </c>
      <c r="S1533" s="67">
        <f>IF(ISNUMBER('B. WasteTracking'!K1559), 'B. WasteTracking'!K1559*'B. WasteTracking'!$H1559/100,0)</f>
        <v>0</v>
      </c>
      <c r="T1533" s="67">
        <f>IF(ISNUMBER('B. WasteTracking'!H1559), 'B. WasteTracking'!H1559,0)</f>
        <v>0</v>
      </c>
      <c r="W1533" s="9"/>
      <c r="X1533" s="9"/>
      <c r="AX1533" s="4"/>
    </row>
    <row r="1534" spans="15:50" x14ac:dyDescent="0.35">
      <c r="P1534" s="14">
        <f>'B. WasteTracking'!G1560</f>
        <v>0</v>
      </c>
      <c r="Q1534" s="67">
        <f>IF(ISNUMBER('B. WasteTracking'!I1560), IF('B. WasteTracking'!$I$38=Calculations!$O$6,'B. WasteTracking'!I1560,'B. WasteTracking'!I1560*'B. WasteTracking'!$H1560/100),0)</f>
        <v>0</v>
      </c>
      <c r="R1534" s="67">
        <f>IF(ISNUMBER('B. WasteTracking'!J1560), IF('B. WasteTracking'!$J$38=Calculations!$O$6,'B. WasteTracking'!J1560,'B. WasteTracking'!J1560*'B. WasteTracking'!$H1560/100),0)</f>
        <v>0</v>
      </c>
      <c r="S1534" s="67">
        <f>IF(ISNUMBER('B. WasteTracking'!K1560), 'B. WasteTracking'!K1560*'B. WasteTracking'!$H1560/100,0)</f>
        <v>0</v>
      </c>
      <c r="T1534" s="67">
        <f>IF(ISNUMBER('B. WasteTracking'!H1560), 'B. WasteTracking'!H1560,0)</f>
        <v>0</v>
      </c>
      <c r="W1534" s="9"/>
      <c r="X1534" s="9"/>
      <c r="AX1534" s="4"/>
    </row>
    <row r="1535" spans="15:50" x14ac:dyDescent="0.35">
      <c r="P1535" s="14">
        <f>'B. WasteTracking'!G1561</f>
        <v>0</v>
      </c>
      <c r="Q1535" s="67">
        <f>IF(ISNUMBER('B. WasteTracking'!I1561), IF('B. WasteTracking'!$I$38=Calculations!$O$6,'B. WasteTracking'!I1561,'B. WasteTracking'!I1561*'B. WasteTracking'!$H1561/100),0)</f>
        <v>0</v>
      </c>
      <c r="R1535" s="67">
        <f>IF(ISNUMBER('B. WasteTracking'!J1561), IF('B. WasteTracking'!$J$38=Calculations!$O$6,'B. WasteTracking'!J1561,'B. WasteTracking'!J1561*'B. WasteTracking'!$H1561/100),0)</f>
        <v>0</v>
      </c>
      <c r="S1535" s="67">
        <f>IF(ISNUMBER('B. WasteTracking'!K1561), 'B. WasteTracking'!K1561*'B. WasteTracking'!$H1561/100,0)</f>
        <v>0</v>
      </c>
      <c r="T1535" s="67">
        <f>IF(ISNUMBER('B. WasteTracking'!H1561), 'B. WasteTracking'!H1561,0)</f>
        <v>0</v>
      </c>
      <c r="W1535" s="9"/>
      <c r="X1535" s="9"/>
      <c r="AX1535" s="4"/>
    </row>
    <row r="1536" spans="15:50" x14ac:dyDescent="0.35">
      <c r="P1536" s="14">
        <f>'B. WasteTracking'!G1562</f>
        <v>0</v>
      </c>
      <c r="Q1536" s="67">
        <f>IF(ISNUMBER('B. WasteTracking'!I1562), IF('B. WasteTracking'!$I$38=Calculations!$O$6,'B. WasteTracking'!I1562,'B. WasteTracking'!I1562*'B. WasteTracking'!$H1562/100),0)</f>
        <v>0</v>
      </c>
      <c r="R1536" s="67">
        <f>IF(ISNUMBER('B. WasteTracking'!J1562), IF('B. WasteTracking'!$J$38=Calculations!$O$6,'B. WasteTracking'!J1562,'B. WasteTracking'!J1562*'B. WasteTracking'!$H1562/100),0)</f>
        <v>0</v>
      </c>
      <c r="S1536" s="67">
        <f>IF(ISNUMBER('B. WasteTracking'!K1562), 'B. WasteTracking'!K1562*'B. WasteTracking'!$H1562/100,0)</f>
        <v>0</v>
      </c>
      <c r="T1536" s="67">
        <f>IF(ISNUMBER('B. WasteTracking'!H1562), 'B. WasteTracking'!H1562,0)</f>
        <v>0</v>
      </c>
      <c r="W1536" s="9"/>
      <c r="X1536" s="9"/>
      <c r="AX1536" s="4"/>
    </row>
    <row r="1537" spans="16:50" x14ac:dyDescent="0.35">
      <c r="P1537" s="14">
        <f>'B. WasteTracking'!G1563</f>
        <v>0</v>
      </c>
      <c r="Q1537" s="67">
        <f>IF(ISNUMBER('B. WasteTracking'!I1563), IF('B. WasteTracking'!$I$38=Calculations!$O$6,'B. WasteTracking'!I1563,'B. WasteTracking'!I1563*'B. WasteTracking'!$H1563/100),0)</f>
        <v>0</v>
      </c>
      <c r="R1537" s="67">
        <f>IF(ISNUMBER('B. WasteTracking'!J1563), IF('B. WasteTracking'!$J$38=Calculations!$O$6,'B. WasteTracking'!J1563,'B. WasteTracking'!J1563*'B. WasteTracking'!$H1563/100),0)</f>
        <v>0</v>
      </c>
      <c r="S1537" s="67">
        <f>IF(ISNUMBER('B. WasteTracking'!K1563), 'B. WasteTracking'!K1563*'B. WasteTracking'!$H1563/100,0)</f>
        <v>0</v>
      </c>
      <c r="T1537" s="67">
        <f>IF(ISNUMBER('B. WasteTracking'!H1563), 'B. WasteTracking'!H1563,0)</f>
        <v>0</v>
      </c>
      <c r="W1537" s="9"/>
      <c r="X1537" s="9"/>
      <c r="AX1537" s="4"/>
    </row>
    <row r="1538" spans="16:50" x14ac:dyDescent="0.35">
      <c r="P1538" s="14">
        <f>'B. WasteTracking'!G1564</f>
        <v>0</v>
      </c>
      <c r="Q1538" s="67">
        <f>IF(ISNUMBER('B. WasteTracking'!I1564), IF('B. WasteTracking'!$I$38=Calculations!$O$6,'B. WasteTracking'!I1564,'B. WasteTracking'!I1564*'B. WasteTracking'!$H1564/100),0)</f>
        <v>0</v>
      </c>
      <c r="R1538" s="67">
        <f>IF(ISNUMBER('B. WasteTracking'!J1564), IF('B. WasteTracking'!$J$38=Calculations!$O$6,'B. WasteTracking'!J1564,'B. WasteTracking'!J1564*'B. WasteTracking'!$H1564/100),0)</f>
        <v>0</v>
      </c>
      <c r="S1538" s="67">
        <f>IF(ISNUMBER('B. WasteTracking'!K1564), 'B. WasteTracking'!K1564*'B. WasteTracking'!$H1564/100,0)</f>
        <v>0</v>
      </c>
      <c r="T1538" s="67">
        <f>IF(ISNUMBER('B. WasteTracking'!H1564), 'B. WasteTracking'!H1564,0)</f>
        <v>0</v>
      </c>
      <c r="W1538" s="9"/>
      <c r="X1538" s="9"/>
      <c r="AX1538" s="4"/>
    </row>
    <row r="1539" spans="16:50" x14ac:dyDescent="0.35">
      <c r="P1539" s="14">
        <f>'B. WasteTracking'!G1565</f>
        <v>0</v>
      </c>
      <c r="Q1539" s="67">
        <f>IF(ISNUMBER('B. WasteTracking'!I1565), IF('B. WasteTracking'!$I$38=Calculations!$O$6,'B. WasteTracking'!I1565,'B. WasteTracking'!I1565*'B. WasteTracking'!$H1565/100),0)</f>
        <v>0</v>
      </c>
      <c r="R1539" s="67">
        <f>IF(ISNUMBER('B. WasteTracking'!J1565), IF('B. WasteTracking'!$J$38=Calculations!$O$6,'B. WasteTracking'!J1565,'B. WasteTracking'!J1565*'B. WasteTracking'!$H1565/100),0)</f>
        <v>0</v>
      </c>
      <c r="S1539" s="67">
        <f>IF(ISNUMBER('B. WasteTracking'!K1565), 'B. WasteTracking'!K1565*'B. WasteTracking'!$H1565/100,0)</f>
        <v>0</v>
      </c>
      <c r="T1539" s="67">
        <f>IF(ISNUMBER('B. WasteTracking'!H1565), 'B. WasteTracking'!H1565,0)</f>
        <v>0</v>
      </c>
      <c r="W1539" s="9"/>
      <c r="X1539" s="9"/>
      <c r="AX1539" s="4"/>
    </row>
    <row r="1540" spans="16:50" x14ac:dyDescent="0.35">
      <c r="P1540" s="14">
        <f>'B. WasteTracking'!G1566</f>
        <v>0</v>
      </c>
      <c r="Q1540" s="67">
        <f>IF(ISNUMBER('B. WasteTracking'!I1566), IF('B. WasteTracking'!$I$38=Calculations!$O$6,'B. WasteTracking'!I1566,'B. WasteTracking'!I1566*'B. WasteTracking'!$H1566/100),0)</f>
        <v>0</v>
      </c>
      <c r="R1540" s="67">
        <f>IF(ISNUMBER('B. WasteTracking'!J1566), IF('B. WasteTracking'!$J$38=Calculations!$O$6,'B. WasteTracking'!J1566,'B. WasteTracking'!J1566*'B. WasteTracking'!$H1566/100),0)</f>
        <v>0</v>
      </c>
      <c r="S1540" s="67">
        <f>IF(ISNUMBER('B. WasteTracking'!K1566), 'B. WasteTracking'!K1566*'B. WasteTracking'!$H1566/100,0)</f>
        <v>0</v>
      </c>
      <c r="T1540" s="67">
        <f>IF(ISNUMBER('B. WasteTracking'!H1566), 'B. WasteTracking'!H1566,0)</f>
        <v>0</v>
      </c>
      <c r="W1540" s="9"/>
      <c r="X1540" s="9"/>
      <c r="AX1540" s="4"/>
    </row>
    <row r="1541" spans="16:50" x14ac:dyDescent="0.35">
      <c r="P1541" s="14">
        <f>'B. WasteTracking'!G1567</f>
        <v>0</v>
      </c>
      <c r="Q1541" s="67">
        <f>IF(ISNUMBER('B. WasteTracking'!I1567), IF('B. WasteTracking'!$I$38=Calculations!$O$6,'B. WasteTracking'!I1567,'B. WasteTracking'!I1567*'B. WasteTracking'!$H1567/100),0)</f>
        <v>0</v>
      </c>
      <c r="R1541" s="67">
        <f>IF(ISNUMBER('B. WasteTracking'!J1567), IF('B. WasteTracking'!$J$38=Calculations!$O$6,'B. WasteTracking'!J1567,'B. WasteTracking'!J1567*'B. WasteTracking'!$H1567/100),0)</f>
        <v>0</v>
      </c>
      <c r="S1541" s="67">
        <f>IF(ISNUMBER('B. WasteTracking'!K1567), 'B. WasteTracking'!K1567*'B. WasteTracking'!$H1567/100,0)</f>
        <v>0</v>
      </c>
      <c r="T1541" s="67">
        <f>IF(ISNUMBER('B. WasteTracking'!H1567), 'B. WasteTracking'!H1567,0)</f>
        <v>0</v>
      </c>
      <c r="W1541" s="9"/>
      <c r="X1541" s="9"/>
      <c r="AX1541" s="4"/>
    </row>
    <row r="1542" spans="16:50" x14ac:dyDescent="0.35">
      <c r="P1542" s="14">
        <f>'B. WasteTracking'!G1568</f>
        <v>0</v>
      </c>
      <c r="Q1542" s="67">
        <f>IF(ISNUMBER('B. WasteTracking'!I1568), IF('B. WasteTracking'!$I$38=Calculations!$O$6,'B. WasteTracking'!I1568,'B. WasteTracking'!I1568*'B. WasteTracking'!$H1568/100),0)</f>
        <v>0</v>
      </c>
      <c r="R1542" s="67">
        <f>IF(ISNUMBER('B. WasteTracking'!J1568), IF('B. WasteTracking'!$J$38=Calculations!$O$6,'B. WasteTracking'!J1568,'B. WasteTracking'!J1568*'B. WasteTracking'!$H1568/100),0)</f>
        <v>0</v>
      </c>
      <c r="S1542" s="67">
        <f>IF(ISNUMBER('B. WasteTracking'!K1568), 'B. WasteTracking'!K1568*'B. WasteTracking'!$H1568/100,0)</f>
        <v>0</v>
      </c>
      <c r="T1542" s="67">
        <f>IF(ISNUMBER('B. WasteTracking'!H1568), 'B. WasteTracking'!H1568,0)</f>
        <v>0</v>
      </c>
      <c r="W1542" s="9"/>
      <c r="X1542" s="9"/>
      <c r="AX1542" s="4"/>
    </row>
    <row r="1543" spans="16:50" x14ac:dyDescent="0.35">
      <c r="P1543" s="14">
        <f>'B. WasteTracking'!G1569</f>
        <v>0</v>
      </c>
      <c r="Q1543" s="67">
        <f>IF(ISNUMBER('B. WasteTracking'!I1569), IF('B. WasteTracking'!$I$38=Calculations!$O$6,'B. WasteTracking'!I1569,'B. WasteTracking'!I1569*'B. WasteTracking'!$H1569/100),0)</f>
        <v>0</v>
      </c>
      <c r="R1543" s="67">
        <f>IF(ISNUMBER('B. WasteTracking'!J1569), IF('B. WasteTracking'!$J$38=Calculations!$O$6,'B. WasteTracking'!J1569,'B. WasteTracking'!J1569*'B. WasteTracking'!$H1569/100),0)</f>
        <v>0</v>
      </c>
      <c r="S1543" s="67">
        <f>IF(ISNUMBER('B. WasteTracking'!K1569), 'B. WasteTracking'!K1569*'B. WasteTracking'!$H1569/100,0)</f>
        <v>0</v>
      </c>
      <c r="T1543" s="67">
        <f>IF(ISNUMBER('B. WasteTracking'!H1569), 'B. WasteTracking'!H1569,0)</f>
        <v>0</v>
      </c>
      <c r="W1543" s="9"/>
      <c r="X1543" s="9"/>
      <c r="AX1543" s="4"/>
    </row>
    <row r="1544" spans="16:50" x14ac:dyDescent="0.35">
      <c r="P1544" s="14">
        <f>'B. WasteTracking'!G1570</f>
        <v>0</v>
      </c>
      <c r="Q1544" s="67">
        <f>IF(ISNUMBER('B. WasteTracking'!I1570), IF('B. WasteTracking'!$I$38=Calculations!$O$6,'B. WasteTracking'!I1570,'B. WasteTracking'!I1570*'B. WasteTracking'!$H1570/100),0)</f>
        <v>0</v>
      </c>
      <c r="R1544" s="67">
        <f>IF(ISNUMBER('B. WasteTracking'!J1570), IF('B. WasteTracking'!$J$38=Calculations!$O$6,'B. WasteTracking'!J1570,'B. WasteTracking'!J1570*'B. WasteTracking'!$H1570/100),0)</f>
        <v>0</v>
      </c>
      <c r="S1544" s="67">
        <f>IF(ISNUMBER('B. WasteTracking'!K1570), 'B. WasteTracking'!K1570*'B. WasteTracking'!$H1570/100,0)</f>
        <v>0</v>
      </c>
      <c r="T1544" s="67">
        <f>IF(ISNUMBER('B. WasteTracking'!H1570), 'B. WasteTracking'!H1570,0)</f>
        <v>0</v>
      </c>
      <c r="W1544" s="9"/>
      <c r="X1544" s="9"/>
      <c r="AX1544" s="4"/>
    </row>
    <row r="1545" spans="16:50" x14ac:dyDescent="0.35">
      <c r="P1545" s="14">
        <f>'B. WasteTracking'!G1571</f>
        <v>0</v>
      </c>
      <c r="Q1545" s="67">
        <f>IF(ISNUMBER('B. WasteTracking'!I1571), IF('B. WasteTracking'!$I$38=Calculations!$O$6,'B. WasteTracking'!I1571,'B. WasteTracking'!I1571*'B. WasteTracking'!$H1571/100),0)</f>
        <v>0</v>
      </c>
      <c r="R1545" s="67">
        <f>IF(ISNUMBER('B. WasteTracking'!J1571), IF('B. WasteTracking'!$J$38=Calculations!$O$6,'B. WasteTracking'!J1571,'B. WasteTracking'!J1571*'B. WasteTracking'!$H1571/100),0)</f>
        <v>0</v>
      </c>
      <c r="S1545" s="67">
        <f>IF(ISNUMBER('B. WasteTracking'!K1571), 'B. WasteTracking'!K1571*'B. WasteTracking'!$H1571/100,0)</f>
        <v>0</v>
      </c>
      <c r="T1545" s="67">
        <f>IF(ISNUMBER('B. WasteTracking'!H1571), 'B. WasteTracking'!H1571,0)</f>
        <v>0</v>
      </c>
      <c r="W1545" s="9"/>
      <c r="X1545" s="9"/>
      <c r="AX1545" s="4"/>
    </row>
    <row r="1546" spans="16:50" x14ac:dyDescent="0.35">
      <c r="P1546" s="14">
        <f>'B. WasteTracking'!G1572</f>
        <v>0</v>
      </c>
      <c r="Q1546" s="67">
        <f>IF(ISNUMBER('B. WasteTracking'!I1572), IF('B. WasteTracking'!$I$38=Calculations!$O$6,'B. WasteTracking'!I1572,'B. WasteTracking'!I1572*'B. WasteTracking'!$H1572/100),0)</f>
        <v>0</v>
      </c>
      <c r="R1546" s="67">
        <f>IF(ISNUMBER('B. WasteTracking'!J1572), IF('B. WasteTracking'!$J$38=Calculations!$O$6,'B. WasteTracking'!J1572,'B. WasteTracking'!J1572*'B. WasteTracking'!$H1572/100),0)</f>
        <v>0</v>
      </c>
      <c r="S1546" s="67">
        <f>IF(ISNUMBER('B. WasteTracking'!K1572), 'B. WasteTracking'!K1572*'B. WasteTracking'!$H1572/100,0)</f>
        <v>0</v>
      </c>
      <c r="T1546" s="67">
        <f>IF(ISNUMBER('B. WasteTracking'!H1572), 'B. WasteTracking'!H1572,0)</f>
        <v>0</v>
      </c>
      <c r="W1546" s="9"/>
      <c r="X1546" s="9"/>
    </row>
    <row r="1547" spans="16:50" x14ac:dyDescent="0.35">
      <c r="P1547" s="14">
        <f>'B. WasteTracking'!G1573</f>
        <v>0</v>
      </c>
      <c r="Q1547" s="67">
        <f>IF(ISNUMBER('B. WasteTracking'!I1573), IF('B. WasteTracking'!$I$38=Calculations!$O$6,'B. WasteTracking'!I1573,'B. WasteTracking'!I1573*'B. WasteTracking'!$H1573/100),0)</f>
        <v>0</v>
      </c>
      <c r="R1547" s="67">
        <f>IF(ISNUMBER('B. WasteTracking'!J1573), IF('B. WasteTracking'!$J$38=Calculations!$O$6,'B. WasteTracking'!J1573,'B. WasteTracking'!J1573*'B. WasteTracking'!$H1573/100),0)</f>
        <v>0</v>
      </c>
      <c r="S1547" s="67">
        <f>IF(ISNUMBER('B. WasteTracking'!K1573), 'B. WasteTracking'!K1573*'B. WasteTracking'!$H1573/100,0)</f>
        <v>0</v>
      </c>
      <c r="T1547" s="67">
        <f>IF(ISNUMBER('B. WasteTracking'!H1573), 'B. WasteTracking'!H1573,0)</f>
        <v>0</v>
      </c>
      <c r="W1547" s="9"/>
      <c r="X1547" s="9"/>
    </row>
    <row r="1548" spans="16:50" x14ac:dyDescent="0.35">
      <c r="P1548" s="14">
        <f>'B. WasteTracking'!G1574</f>
        <v>0</v>
      </c>
      <c r="Q1548" s="67">
        <f>IF(ISNUMBER('B. WasteTracking'!I1574), IF('B. WasteTracking'!$I$38=Calculations!$O$6,'B. WasteTracking'!I1574,'B. WasteTracking'!I1574*'B. WasteTracking'!$H1574/100),0)</f>
        <v>0</v>
      </c>
      <c r="R1548" s="67">
        <f>IF(ISNUMBER('B. WasteTracking'!J1574), IF('B. WasteTracking'!$J$38=Calculations!$O$6,'B. WasteTracking'!J1574,'B. WasteTracking'!J1574*'B. WasteTracking'!$H1574/100),0)</f>
        <v>0</v>
      </c>
      <c r="S1548" s="67">
        <f>IF(ISNUMBER('B. WasteTracking'!K1574), 'B. WasteTracking'!K1574*'B. WasteTracking'!$H1574/100,0)</f>
        <v>0</v>
      </c>
      <c r="T1548" s="67">
        <f>IF(ISNUMBER('B. WasteTracking'!H1574), 'B. WasteTracking'!H1574,0)</f>
        <v>0</v>
      </c>
      <c r="W1548" s="9"/>
      <c r="X1548" s="9"/>
    </row>
    <row r="1549" spans="16:50" x14ac:dyDescent="0.35">
      <c r="P1549" s="14">
        <f>'B. WasteTracking'!G1575</f>
        <v>0</v>
      </c>
      <c r="Q1549" s="67">
        <f>IF(ISNUMBER('B. WasteTracking'!I1575), IF('B. WasteTracking'!$I$38=Calculations!$O$6,'B. WasteTracking'!I1575,'B. WasteTracking'!I1575*'B. WasteTracking'!$H1575/100),0)</f>
        <v>0</v>
      </c>
      <c r="R1549" s="67">
        <f>IF(ISNUMBER('B. WasteTracking'!J1575), IF('B. WasteTracking'!$J$38=Calculations!$O$6,'B. WasteTracking'!J1575,'B. WasteTracking'!J1575*'B. WasteTracking'!$H1575/100),0)</f>
        <v>0</v>
      </c>
      <c r="S1549" s="67">
        <f>IF(ISNUMBER('B. WasteTracking'!K1575), 'B. WasteTracking'!K1575*'B. WasteTracking'!$H1575/100,0)</f>
        <v>0</v>
      </c>
      <c r="T1549" s="67">
        <f>IF(ISNUMBER('B. WasteTracking'!H1575), 'B. WasteTracking'!H1575,0)</f>
        <v>0</v>
      </c>
      <c r="W1549" s="9"/>
      <c r="X1549" s="9"/>
    </row>
    <row r="1550" spans="16:50" x14ac:dyDescent="0.35">
      <c r="P1550" s="14">
        <f>'B. WasteTracking'!G1576</f>
        <v>0</v>
      </c>
      <c r="Q1550" s="67">
        <f>IF(ISNUMBER('B. WasteTracking'!I1576), IF('B. WasteTracking'!$I$38=Calculations!$O$6,'B. WasteTracking'!I1576,'B. WasteTracking'!I1576*'B. WasteTracking'!$H1576/100),0)</f>
        <v>0</v>
      </c>
      <c r="R1550" s="67">
        <f>IF(ISNUMBER('B. WasteTracking'!J1576), IF('B. WasteTracking'!$J$38=Calculations!$O$6,'B. WasteTracking'!J1576,'B. WasteTracking'!J1576*'B. WasteTracking'!$H1576/100),0)</f>
        <v>0</v>
      </c>
      <c r="S1550" s="67">
        <f>IF(ISNUMBER('B. WasteTracking'!K1576), 'B. WasteTracking'!K1576*'B. WasteTracking'!$H1576/100,0)</f>
        <v>0</v>
      </c>
      <c r="T1550" s="67">
        <f>IF(ISNUMBER('B. WasteTracking'!H1576), 'B. WasteTracking'!H1576,0)</f>
        <v>0</v>
      </c>
      <c r="W1550" s="9"/>
      <c r="X1550" s="9"/>
    </row>
    <row r="1551" spans="16:50" x14ac:dyDescent="0.35">
      <c r="P1551" s="14">
        <f>'B. WasteTracking'!G1577</f>
        <v>0</v>
      </c>
      <c r="Q1551" s="67">
        <f>IF(ISNUMBER('B. WasteTracking'!I1577), IF('B. WasteTracking'!$I$38=Calculations!$O$6,'B. WasteTracking'!I1577,'B. WasteTracking'!I1577*'B. WasteTracking'!$H1577/100),0)</f>
        <v>0</v>
      </c>
      <c r="R1551" s="67">
        <f>IF(ISNUMBER('B. WasteTracking'!J1577), IF('B. WasteTracking'!$J$38=Calculations!$O$6,'B. WasteTracking'!J1577,'B. WasteTracking'!J1577*'B. WasteTracking'!$H1577/100),0)</f>
        <v>0</v>
      </c>
      <c r="S1551" s="67">
        <f>IF(ISNUMBER('B. WasteTracking'!K1577), 'B. WasteTracking'!K1577*'B. WasteTracking'!$H1577/100,0)</f>
        <v>0</v>
      </c>
      <c r="T1551" s="67">
        <f>IF(ISNUMBER('B. WasteTracking'!H1577), 'B. WasteTracking'!H1577,0)</f>
        <v>0</v>
      </c>
      <c r="W1551" s="9"/>
      <c r="X1551" s="9"/>
    </row>
    <row r="1552" spans="16:50" x14ac:dyDescent="0.35">
      <c r="P1552" s="14">
        <f>'B. WasteTracking'!G1578</f>
        <v>0</v>
      </c>
      <c r="Q1552" s="67">
        <f>IF(ISNUMBER('B. WasteTracking'!I1578), IF('B. WasteTracking'!$I$38=Calculations!$O$6,'B. WasteTracking'!I1578,'B. WasteTracking'!I1578*'B. WasteTracking'!$H1578/100),0)</f>
        <v>0</v>
      </c>
      <c r="R1552" s="67">
        <f>IF(ISNUMBER('B. WasteTracking'!J1578), IF('B. WasteTracking'!$J$38=Calculations!$O$6,'B. WasteTracking'!J1578,'B. WasteTracking'!J1578*'B. WasteTracking'!$H1578/100),0)</f>
        <v>0</v>
      </c>
      <c r="S1552" s="67">
        <f>IF(ISNUMBER('B. WasteTracking'!K1578), 'B. WasteTracking'!K1578*'B. WasteTracking'!$H1578/100,0)</f>
        <v>0</v>
      </c>
      <c r="T1552" s="67">
        <f>IF(ISNUMBER('B. WasteTracking'!H1578), 'B. WasteTracking'!H1578,0)</f>
        <v>0</v>
      </c>
      <c r="W1552" s="9"/>
      <c r="X1552" s="9"/>
    </row>
    <row r="1553" spans="16:24" x14ac:dyDescent="0.35">
      <c r="P1553" s="14">
        <f>'B. WasteTracking'!G1579</f>
        <v>0</v>
      </c>
      <c r="Q1553" s="67">
        <f>IF(ISNUMBER('B. WasteTracking'!I1579), IF('B. WasteTracking'!$I$38=Calculations!$O$6,'B. WasteTracking'!I1579,'B. WasteTracking'!I1579*'B. WasteTracking'!$H1579/100),0)</f>
        <v>0</v>
      </c>
      <c r="R1553" s="67">
        <f>IF(ISNUMBER('B. WasteTracking'!J1579), IF('B. WasteTracking'!$J$38=Calculations!$O$6,'B. WasteTracking'!J1579,'B. WasteTracking'!J1579*'B. WasteTracking'!$H1579/100),0)</f>
        <v>0</v>
      </c>
      <c r="S1553" s="67">
        <f>IF(ISNUMBER('B. WasteTracking'!K1579), 'B. WasteTracking'!K1579*'B. WasteTracking'!$H1579/100,0)</f>
        <v>0</v>
      </c>
      <c r="T1553" s="67">
        <f>IF(ISNUMBER('B. WasteTracking'!H1579), 'B. WasteTracking'!H1579,0)</f>
        <v>0</v>
      </c>
      <c r="W1553" s="9"/>
      <c r="X1553" s="9"/>
    </row>
    <row r="1554" spans="16:24" x14ac:dyDescent="0.35">
      <c r="P1554" s="14">
        <f>'B. WasteTracking'!G1580</f>
        <v>0</v>
      </c>
      <c r="Q1554" s="67">
        <f>IF(ISNUMBER('B. WasteTracking'!I1580), IF('B. WasteTracking'!$I$38=Calculations!$O$6,'B. WasteTracking'!I1580,'B. WasteTracking'!I1580*'B. WasteTracking'!$H1580/100),0)</f>
        <v>0</v>
      </c>
      <c r="R1554" s="67">
        <f>IF(ISNUMBER('B. WasteTracking'!J1580), IF('B. WasteTracking'!$J$38=Calculations!$O$6,'B. WasteTracking'!J1580,'B. WasteTracking'!J1580*'B. WasteTracking'!$H1580/100),0)</f>
        <v>0</v>
      </c>
      <c r="S1554" s="67">
        <f>IF(ISNUMBER('B. WasteTracking'!K1580), 'B. WasteTracking'!K1580*'B. WasteTracking'!$H1580/100,0)</f>
        <v>0</v>
      </c>
      <c r="T1554" s="67">
        <f>IF(ISNUMBER('B. WasteTracking'!H1580), 'B. WasteTracking'!H1580,0)</f>
        <v>0</v>
      </c>
      <c r="W1554" s="9"/>
      <c r="X1554" s="9"/>
    </row>
    <row r="1555" spans="16:24" x14ac:dyDescent="0.35">
      <c r="P1555" s="14">
        <f>'B. WasteTracking'!G1581</f>
        <v>0</v>
      </c>
      <c r="Q1555" s="67">
        <f>IF(ISNUMBER('B. WasteTracking'!I1581), IF('B. WasteTracking'!$I$38=Calculations!$O$6,'B. WasteTracking'!I1581,'B. WasteTracking'!I1581*'B. WasteTracking'!$H1581/100),0)</f>
        <v>0</v>
      </c>
      <c r="R1555" s="67">
        <f>IF(ISNUMBER('B. WasteTracking'!J1581), IF('B. WasteTracking'!$J$38=Calculations!$O$6,'B. WasteTracking'!J1581,'B. WasteTracking'!J1581*'B. WasteTracking'!$H1581/100),0)</f>
        <v>0</v>
      </c>
      <c r="S1555" s="67">
        <f>IF(ISNUMBER('B. WasteTracking'!K1581), 'B. WasteTracking'!K1581*'B. WasteTracking'!$H1581/100,0)</f>
        <v>0</v>
      </c>
      <c r="T1555" s="67">
        <f>IF(ISNUMBER('B. WasteTracking'!H1581), 'B. WasteTracking'!H1581,0)</f>
        <v>0</v>
      </c>
      <c r="W1555" s="9"/>
      <c r="X1555" s="9"/>
    </row>
    <row r="1556" spans="16:24" x14ac:dyDescent="0.35">
      <c r="P1556" s="14">
        <f>'B. WasteTracking'!G1582</f>
        <v>0</v>
      </c>
      <c r="Q1556" s="67">
        <f>IF(ISNUMBER('B. WasteTracking'!I1582), IF('B. WasteTracking'!$I$38=Calculations!$O$6,'B. WasteTracking'!I1582,'B. WasteTracking'!I1582*'B. WasteTracking'!$H1582/100),0)</f>
        <v>0</v>
      </c>
      <c r="R1556" s="67">
        <f>IF(ISNUMBER('B. WasteTracking'!J1582), IF('B. WasteTracking'!$J$38=Calculations!$O$6,'B. WasteTracking'!J1582,'B. WasteTracking'!J1582*'B. WasteTracking'!$H1582/100),0)</f>
        <v>0</v>
      </c>
      <c r="S1556" s="67">
        <f>IF(ISNUMBER('B. WasteTracking'!K1582), 'B. WasteTracking'!K1582*'B. WasteTracking'!$H1582/100,0)</f>
        <v>0</v>
      </c>
      <c r="T1556" s="67">
        <f>IF(ISNUMBER('B. WasteTracking'!H1582), 'B. WasteTracking'!H1582,0)</f>
        <v>0</v>
      </c>
      <c r="W1556" s="9"/>
      <c r="X1556" s="9"/>
    </row>
    <row r="1557" spans="16:24" x14ac:dyDescent="0.35">
      <c r="P1557" s="14">
        <f>'B. WasteTracking'!G1583</f>
        <v>0</v>
      </c>
      <c r="Q1557" s="67">
        <f>IF(ISNUMBER('B. WasteTracking'!I1583), IF('B. WasteTracking'!$I$38=Calculations!$O$6,'B. WasteTracking'!I1583,'B. WasteTracking'!I1583*'B. WasteTracking'!$H1583/100),0)</f>
        <v>0</v>
      </c>
      <c r="R1557" s="67">
        <f>IF(ISNUMBER('B. WasteTracking'!J1583), IF('B. WasteTracking'!$J$38=Calculations!$O$6,'B. WasteTracking'!J1583,'B. WasteTracking'!J1583*'B. WasteTracking'!$H1583/100),0)</f>
        <v>0</v>
      </c>
      <c r="S1557" s="67">
        <f>IF(ISNUMBER('B. WasteTracking'!K1583), 'B. WasteTracking'!K1583*'B. WasteTracking'!$H1583/100,0)</f>
        <v>0</v>
      </c>
      <c r="T1557" s="67">
        <f>IF(ISNUMBER('B. WasteTracking'!H1583), 'B. WasteTracking'!H1583,0)</f>
        <v>0</v>
      </c>
      <c r="W1557" s="9"/>
      <c r="X1557" s="9"/>
    </row>
    <row r="1558" spans="16:24" x14ac:dyDescent="0.35">
      <c r="P1558" s="14">
        <f>'B. WasteTracking'!G1584</f>
        <v>0</v>
      </c>
      <c r="Q1558" s="67">
        <f>IF(ISNUMBER('B. WasteTracking'!I1584), IF('B. WasteTracking'!$I$38=Calculations!$O$6,'B. WasteTracking'!I1584,'B. WasteTracking'!I1584*'B. WasteTracking'!$H1584/100),0)</f>
        <v>0</v>
      </c>
      <c r="R1558" s="67">
        <f>IF(ISNUMBER('B. WasteTracking'!J1584), IF('B. WasteTracking'!$J$38=Calculations!$O$6,'B. WasteTracking'!J1584,'B. WasteTracking'!J1584*'B. WasteTracking'!$H1584/100),0)</f>
        <v>0</v>
      </c>
      <c r="S1558" s="67">
        <f>IF(ISNUMBER('B. WasteTracking'!K1584), 'B. WasteTracking'!K1584*'B. WasteTracking'!$H1584/100,0)</f>
        <v>0</v>
      </c>
      <c r="T1558" s="67">
        <f>IF(ISNUMBER('B. WasteTracking'!H1584), 'B. WasteTracking'!H1584,0)</f>
        <v>0</v>
      </c>
      <c r="W1558" s="9"/>
      <c r="X1558" s="9"/>
    </row>
    <row r="1559" spans="16:24" x14ac:dyDescent="0.35">
      <c r="P1559" s="14">
        <f>'B. WasteTracking'!G1585</f>
        <v>0</v>
      </c>
      <c r="Q1559" s="67">
        <f>IF(ISNUMBER('B. WasteTracking'!I1585), IF('B. WasteTracking'!$I$38=Calculations!$O$6,'B. WasteTracking'!I1585,'B. WasteTracking'!I1585*'B. WasteTracking'!$H1585/100),0)</f>
        <v>0</v>
      </c>
      <c r="R1559" s="67">
        <f>IF(ISNUMBER('B. WasteTracking'!J1585), IF('B. WasteTracking'!$J$38=Calculations!$O$6,'B. WasteTracking'!J1585,'B. WasteTracking'!J1585*'B. WasteTracking'!$H1585/100),0)</f>
        <v>0</v>
      </c>
      <c r="S1559" s="67">
        <f>IF(ISNUMBER('B. WasteTracking'!K1585), 'B. WasteTracking'!K1585*'B. WasteTracking'!$H1585/100,0)</f>
        <v>0</v>
      </c>
      <c r="T1559" s="67">
        <f>IF(ISNUMBER('B. WasteTracking'!H1585), 'B. WasteTracking'!H1585,0)</f>
        <v>0</v>
      </c>
      <c r="W1559" s="9"/>
      <c r="X1559" s="9"/>
    </row>
    <row r="1560" spans="16:24" x14ac:dyDescent="0.35">
      <c r="P1560" s="14">
        <f>'B. WasteTracking'!G1586</f>
        <v>0</v>
      </c>
      <c r="Q1560" s="67">
        <f>IF(ISNUMBER('B. WasteTracking'!I1586), IF('B. WasteTracking'!$I$38=Calculations!$O$6,'B. WasteTracking'!I1586,'B. WasteTracking'!I1586*'B. WasteTracking'!$H1586/100),0)</f>
        <v>0</v>
      </c>
      <c r="R1560" s="67">
        <f>IF(ISNUMBER('B. WasteTracking'!J1586), IF('B. WasteTracking'!$J$38=Calculations!$O$6,'B. WasteTracking'!J1586,'B. WasteTracking'!J1586*'B. WasteTracking'!$H1586/100),0)</f>
        <v>0</v>
      </c>
      <c r="S1560" s="67">
        <f>IF(ISNUMBER('B. WasteTracking'!K1586), 'B. WasteTracking'!K1586*'B. WasteTracking'!$H1586/100,0)</f>
        <v>0</v>
      </c>
      <c r="T1560" s="67">
        <f>IF(ISNUMBER('B. WasteTracking'!H1586), 'B. WasteTracking'!H1586,0)</f>
        <v>0</v>
      </c>
      <c r="W1560" s="9"/>
      <c r="X1560" s="9"/>
    </row>
    <row r="1561" spans="16:24" x14ac:dyDescent="0.35">
      <c r="P1561" s="14">
        <f>'B. WasteTracking'!G1587</f>
        <v>0</v>
      </c>
      <c r="Q1561" s="67">
        <f>IF(ISNUMBER('B. WasteTracking'!I1587), IF('B. WasteTracking'!$I$38=Calculations!$O$6,'B. WasteTracking'!I1587,'B. WasteTracking'!I1587*'B. WasteTracking'!$H1587/100),0)</f>
        <v>0</v>
      </c>
      <c r="R1561" s="67">
        <f>IF(ISNUMBER('B. WasteTracking'!J1587), IF('B. WasteTracking'!$J$38=Calculations!$O$6,'B. WasteTracking'!J1587,'B. WasteTracking'!J1587*'B. WasteTracking'!$H1587/100),0)</f>
        <v>0</v>
      </c>
      <c r="S1561" s="67">
        <f>IF(ISNUMBER('B. WasteTracking'!K1587), 'B. WasteTracking'!K1587*'B. WasteTracking'!$H1587/100,0)</f>
        <v>0</v>
      </c>
      <c r="T1561" s="67">
        <f>IF(ISNUMBER('B. WasteTracking'!H1587), 'B. WasteTracking'!H1587,0)</f>
        <v>0</v>
      </c>
      <c r="W1561" s="9"/>
      <c r="X1561" s="9"/>
    </row>
    <row r="1562" spans="16:24" x14ac:dyDescent="0.35">
      <c r="P1562" s="14">
        <f>'B. WasteTracking'!G1588</f>
        <v>0</v>
      </c>
      <c r="Q1562" s="67">
        <f>IF(ISNUMBER('B. WasteTracking'!I1588), IF('B. WasteTracking'!$I$38=Calculations!$O$6,'B. WasteTracking'!I1588,'B. WasteTracking'!I1588*'B. WasteTracking'!$H1588/100),0)</f>
        <v>0</v>
      </c>
      <c r="R1562" s="67">
        <f>IF(ISNUMBER('B. WasteTracking'!J1588), IF('B. WasteTracking'!$J$38=Calculations!$O$6,'B. WasteTracking'!J1588,'B. WasteTracking'!J1588*'B. WasteTracking'!$H1588/100),0)</f>
        <v>0</v>
      </c>
      <c r="S1562" s="67">
        <f>IF(ISNUMBER('B. WasteTracking'!K1588), 'B. WasteTracking'!K1588*'B. WasteTracking'!$H1588/100,0)</f>
        <v>0</v>
      </c>
      <c r="T1562" s="67">
        <f>IF(ISNUMBER('B. WasteTracking'!H1588), 'B. WasteTracking'!H1588,0)</f>
        <v>0</v>
      </c>
      <c r="W1562" s="9"/>
      <c r="X1562" s="9"/>
    </row>
    <row r="1563" spans="16:24" x14ac:dyDescent="0.35">
      <c r="P1563" s="14">
        <f>'B. WasteTracking'!G1589</f>
        <v>0</v>
      </c>
      <c r="Q1563" s="67">
        <f>IF(ISNUMBER('B. WasteTracking'!I1589), IF('B. WasteTracking'!$I$38=Calculations!$O$6,'B. WasteTracking'!I1589,'B. WasteTracking'!I1589*'B. WasteTracking'!$H1589/100),0)</f>
        <v>0</v>
      </c>
      <c r="R1563" s="67">
        <f>IF(ISNUMBER('B. WasteTracking'!J1589), IF('B. WasteTracking'!$J$38=Calculations!$O$6,'B. WasteTracking'!J1589,'B. WasteTracking'!J1589*'B. WasteTracking'!$H1589/100),0)</f>
        <v>0</v>
      </c>
      <c r="S1563" s="67">
        <f>IF(ISNUMBER('B. WasteTracking'!K1589), 'B. WasteTracking'!K1589*'B. WasteTracking'!$H1589/100,0)</f>
        <v>0</v>
      </c>
      <c r="T1563" s="67">
        <f>IF(ISNUMBER('B. WasteTracking'!H1589), 'B. WasteTracking'!H1589,0)</f>
        <v>0</v>
      </c>
      <c r="W1563" s="9"/>
      <c r="X1563" s="9"/>
    </row>
    <row r="1564" spans="16:24" x14ac:dyDescent="0.35">
      <c r="P1564" s="14">
        <f>'B. WasteTracking'!G1590</f>
        <v>0</v>
      </c>
      <c r="Q1564" s="67">
        <f>IF(ISNUMBER('B. WasteTracking'!I1590), IF('B. WasteTracking'!$I$38=Calculations!$O$6,'B. WasteTracking'!I1590,'B. WasteTracking'!I1590*'B. WasteTracking'!$H1590/100),0)</f>
        <v>0</v>
      </c>
      <c r="R1564" s="67">
        <f>IF(ISNUMBER('B. WasteTracking'!J1590), IF('B. WasteTracking'!$J$38=Calculations!$O$6,'B. WasteTracking'!J1590,'B. WasteTracking'!J1590*'B. WasteTracking'!$H1590/100),0)</f>
        <v>0</v>
      </c>
      <c r="S1564" s="67">
        <f>IF(ISNUMBER('B. WasteTracking'!K1590), 'B. WasteTracking'!K1590*'B. WasteTracking'!$H1590/100,0)</f>
        <v>0</v>
      </c>
      <c r="T1564" s="67">
        <f>IF(ISNUMBER('B. WasteTracking'!H1590), 'B. WasteTracking'!H1590,0)</f>
        <v>0</v>
      </c>
      <c r="W1564" s="9"/>
      <c r="X1564" s="9"/>
    </row>
    <row r="1565" spans="16:24" x14ac:dyDescent="0.35">
      <c r="P1565" s="14">
        <f>'B. WasteTracking'!G1591</f>
        <v>0</v>
      </c>
      <c r="Q1565" s="67">
        <f>IF(ISNUMBER('B. WasteTracking'!I1591), IF('B. WasteTracking'!$I$38=Calculations!$O$6,'B. WasteTracking'!I1591,'B. WasteTracking'!I1591*'B. WasteTracking'!$H1591/100),0)</f>
        <v>0</v>
      </c>
      <c r="R1565" s="67">
        <f>IF(ISNUMBER('B. WasteTracking'!J1591), IF('B. WasteTracking'!$J$38=Calculations!$O$6,'B. WasteTracking'!J1591,'B. WasteTracking'!J1591*'B. WasteTracking'!$H1591/100),0)</f>
        <v>0</v>
      </c>
      <c r="S1565" s="67">
        <f>IF(ISNUMBER('B. WasteTracking'!K1591), 'B. WasteTracking'!K1591*'B. WasteTracking'!$H1591/100,0)</f>
        <v>0</v>
      </c>
      <c r="T1565" s="67">
        <f>IF(ISNUMBER('B. WasteTracking'!H1591), 'B. WasteTracking'!H1591,0)</f>
        <v>0</v>
      </c>
      <c r="W1565" s="9"/>
      <c r="X1565" s="9"/>
    </row>
    <row r="1566" spans="16:24" x14ac:dyDescent="0.35">
      <c r="P1566" s="14">
        <f>'B. WasteTracking'!G1592</f>
        <v>0</v>
      </c>
      <c r="Q1566" s="67">
        <f>IF(ISNUMBER('B. WasteTracking'!I1592), IF('B. WasteTracking'!$I$38=Calculations!$O$6,'B. WasteTracking'!I1592,'B. WasteTracking'!I1592*'B. WasteTracking'!$H1592/100),0)</f>
        <v>0</v>
      </c>
      <c r="R1566" s="67">
        <f>IF(ISNUMBER('B. WasteTracking'!J1592), IF('B. WasteTracking'!$J$38=Calculations!$O$6,'B. WasteTracking'!J1592,'B. WasteTracking'!J1592*'B. WasteTracking'!$H1592/100),0)</f>
        <v>0</v>
      </c>
      <c r="S1566" s="67">
        <f>IF(ISNUMBER('B. WasteTracking'!K1592), 'B. WasteTracking'!K1592*'B. WasteTracking'!$H1592/100,0)</f>
        <v>0</v>
      </c>
      <c r="T1566" s="67">
        <f>IF(ISNUMBER('B. WasteTracking'!H1592), 'B. WasteTracking'!H1592,0)</f>
        <v>0</v>
      </c>
      <c r="W1566" s="9"/>
      <c r="X1566" s="9"/>
    </row>
    <row r="1567" spans="16:24" x14ac:dyDescent="0.35">
      <c r="P1567" s="14">
        <f>'B. WasteTracking'!G1593</f>
        <v>0</v>
      </c>
      <c r="Q1567" s="67">
        <f>IF(ISNUMBER('B. WasteTracking'!I1593), IF('B. WasteTracking'!$I$38=Calculations!$O$6,'B. WasteTracking'!I1593,'B. WasteTracking'!I1593*'B. WasteTracking'!$H1593/100),0)</f>
        <v>0</v>
      </c>
      <c r="R1567" s="67">
        <f>IF(ISNUMBER('B. WasteTracking'!J1593), IF('B. WasteTracking'!$J$38=Calculations!$O$6,'B. WasteTracking'!J1593,'B. WasteTracking'!J1593*'B. WasteTracking'!$H1593/100),0)</f>
        <v>0</v>
      </c>
      <c r="S1567" s="67">
        <f>IF(ISNUMBER('B. WasteTracking'!K1593), 'B. WasteTracking'!K1593*'B. WasteTracking'!$H1593/100,0)</f>
        <v>0</v>
      </c>
      <c r="T1567" s="67">
        <f>IF(ISNUMBER('B. WasteTracking'!H1593), 'B. WasteTracking'!H1593,0)</f>
        <v>0</v>
      </c>
      <c r="W1567" s="9"/>
      <c r="X1567" s="9"/>
    </row>
    <row r="1568" spans="16:24" x14ac:dyDescent="0.35">
      <c r="P1568" s="14">
        <f>'B. WasteTracking'!G1594</f>
        <v>0</v>
      </c>
      <c r="Q1568" s="67">
        <f>IF(ISNUMBER('B. WasteTracking'!I1594), IF('B. WasteTracking'!$I$38=Calculations!$O$6,'B. WasteTracking'!I1594,'B. WasteTracking'!I1594*'B. WasteTracking'!$H1594/100),0)</f>
        <v>0</v>
      </c>
      <c r="R1568" s="67">
        <f>IF(ISNUMBER('B. WasteTracking'!J1594), IF('B. WasteTracking'!$J$38=Calculations!$O$6,'B. WasteTracking'!J1594,'B. WasteTracking'!J1594*'B. WasteTracking'!$H1594/100),0)</f>
        <v>0</v>
      </c>
      <c r="S1568" s="67">
        <f>IF(ISNUMBER('B. WasteTracking'!K1594), 'B. WasteTracking'!K1594*'B. WasteTracking'!$H1594/100,0)</f>
        <v>0</v>
      </c>
      <c r="T1568" s="67">
        <f>IF(ISNUMBER('B. WasteTracking'!H1594), 'B. WasteTracking'!H1594,0)</f>
        <v>0</v>
      </c>
      <c r="W1568" s="9"/>
      <c r="X1568" s="9"/>
    </row>
    <row r="1569" spans="16:24" x14ac:dyDescent="0.35">
      <c r="P1569" s="14">
        <f>'B. WasteTracking'!G1595</f>
        <v>0</v>
      </c>
      <c r="Q1569" s="67">
        <f>IF(ISNUMBER('B. WasteTracking'!I1595), IF('B. WasteTracking'!$I$38=Calculations!$O$6,'B. WasteTracking'!I1595,'B. WasteTracking'!I1595*'B. WasteTracking'!$H1595/100),0)</f>
        <v>0</v>
      </c>
      <c r="R1569" s="67">
        <f>IF(ISNUMBER('B. WasteTracking'!J1595), IF('B. WasteTracking'!$J$38=Calculations!$O$6,'B. WasteTracking'!J1595,'B. WasteTracking'!J1595*'B. WasteTracking'!$H1595/100),0)</f>
        <v>0</v>
      </c>
      <c r="S1569" s="67">
        <f>IF(ISNUMBER('B. WasteTracking'!K1595), 'B. WasteTracking'!K1595*'B. WasteTracking'!$H1595/100,0)</f>
        <v>0</v>
      </c>
      <c r="T1569" s="67">
        <f>IF(ISNUMBER('B. WasteTracking'!H1595), 'B. WasteTracking'!H1595,0)</f>
        <v>0</v>
      </c>
      <c r="W1569" s="9"/>
      <c r="X1569" s="9"/>
    </row>
    <row r="1570" spans="16:24" x14ac:dyDescent="0.35">
      <c r="P1570" s="14">
        <f>'B. WasteTracking'!G1596</f>
        <v>0</v>
      </c>
      <c r="Q1570" s="67">
        <f>IF(ISNUMBER('B. WasteTracking'!I1596), IF('B. WasteTracking'!$I$38=Calculations!$O$6,'B. WasteTracking'!I1596,'B. WasteTracking'!I1596*'B. WasteTracking'!$H1596/100),0)</f>
        <v>0</v>
      </c>
      <c r="R1570" s="67">
        <f>IF(ISNUMBER('B. WasteTracking'!J1596), IF('B. WasteTracking'!$J$38=Calculations!$O$6,'B. WasteTracking'!J1596,'B. WasteTracking'!J1596*'B. WasteTracking'!$H1596/100),0)</f>
        <v>0</v>
      </c>
      <c r="S1570" s="67">
        <f>IF(ISNUMBER('B. WasteTracking'!K1596), 'B. WasteTracking'!K1596*'B. WasteTracking'!$H1596/100,0)</f>
        <v>0</v>
      </c>
      <c r="T1570" s="67">
        <f>IF(ISNUMBER('B. WasteTracking'!H1596), 'B. WasteTracking'!H1596,0)</f>
        <v>0</v>
      </c>
      <c r="W1570" s="9"/>
      <c r="X1570" s="9"/>
    </row>
    <row r="1571" spans="16:24" x14ac:dyDescent="0.35">
      <c r="P1571" s="14">
        <f>'B. WasteTracking'!G1597</f>
        <v>0</v>
      </c>
      <c r="Q1571" s="67">
        <f>IF(ISNUMBER('B. WasteTracking'!I1597), IF('B. WasteTracking'!$I$38=Calculations!$O$6,'B. WasteTracking'!I1597,'B. WasteTracking'!I1597*'B. WasteTracking'!$H1597/100),0)</f>
        <v>0</v>
      </c>
      <c r="R1571" s="67">
        <f>IF(ISNUMBER('B. WasteTracking'!J1597), IF('B. WasteTracking'!$J$38=Calculations!$O$6,'B. WasteTracking'!J1597,'B. WasteTracking'!J1597*'B. WasteTracking'!$H1597/100),0)</f>
        <v>0</v>
      </c>
      <c r="S1571" s="67">
        <f>IF(ISNUMBER('B. WasteTracking'!K1597), 'B. WasteTracking'!K1597*'B. WasteTracking'!$H1597/100,0)</f>
        <v>0</v>
      </c>
      <c r="T1571" s="67">
        <f>IF(ISNUMBER('B. WasteTracking'!H1597), 'B. WasteTracking'!H1597,0)</f>
        <v>0</v>
      </c>
      <c r="W1571" s="9"/>
      <c r="X1571" s="9"/>
    </row>
    <row r="1572" spans="16:24" x14ac:dyDescent="0.35">
      <c r="P1572" s="14">
        <f>'B. WasteTracking'!G1598</f>
        <v>0</v>
      </c>
      <c r="Q1572" s="67">
        <f>IF(ISNUMBER('B. WasteTracking'!I1598), IF('B. WasteTracking'!$I$38=Calculations!$O$6,'B. WasteTracking'!I1598,'B. WasteTracking'!I1598*'B. WasteTracking'!$H1598/100),0)</f>
        <v>0</v>
      </c>
      <c r="R1572" s="67">
        <f>IF(ISNUMBER('B. WasteTracking'!J1598), IF('B. WasteTracking'!$J$38=Calculations!$O$6,'B. WasteTracking'!J1598,'B. WasteTracking'!J1598*'B. WasteTracking'!$H1598/100),0)</f>
        <v>0</v>
      </c>
      <c r="S1572" s="67">
        <f>IF(ISNUMBER('B. WasteTracking'!K1598), 'B. WasteTracking'!K1598*'B. WasteTracking'!$H1598/100,0)</f>
        <v>0</v>
      </c>
      <c r="T1572" s="67">
        <f>IF(ISNUMBER('B. WasteTracking'!H1598), 'B. WasteTracking'!H1598,0)</f>
        <v>0</v>
      </c>
      <c r="W1572" s="9"/>
      <c r="X1572" s="9"/>
    </row>
    <row r="1573" spans="16:24" x14ac:dyDescent="0.35">
      <c r="P1573" s="14">
        <f>'B. WasteTracking'!G1599</f>
        <v>0</v>
      </c>
      <c r="Q1573" s="67">
        <f>IF(ISNUMBER('B. WasteTracking'!I1599), IF('B. WasteTracking'!$I$38=Calculations!$O$6,'B. WasteTracking'!I1599,'B. WasteTracking'!I1599*'B. WasteTracking'!$H1599/100),0)</f>
        <v>0</v>
      </c>
      <c r="R1573" s="67">
        <f>IF(ISNUMBER('B. WasteTracking'!J1599), IF('B. WasteTracking'!$J$38=Calculations!$O$6,'B. WasteTracking'!J1599,'B. WasteTracking'!J1599*'B. WasteTracking'!$H1599/100),0)</f>
        <v>0</v>
      </c>
      <c r="S1573" s="67">
        <f>IF(ISNUMBER('B. WasteTracking'!K1599), 'B. WasteTracking'!K1599*'B. WasteTracking'!$H1599/100,0)</f>
        <v>0</v>
      </c>
      <c r="T1573" s="67">
        <f>IF(ISNUMBER('B. WasteTracking'!H1599), 'B. WasteTracking'!H1599,0)</f>
        <v>0</v>
      </c>
      <c r="W1573" s="9"/>
      <c r="X1573" s="9"/>
    </row>
    <row r="1574" spans="16:24" x14ac:dyDescent="0.35">
      <c r="P1574" s="14">
        <f>'B. WasteTracking'!G1600</f>
        <v>0</v>
      </c>
      <c r="Q1574" s="67">
        <f>IF(ISNUMBER('B. WasteTracking'!I1600), IF('B. WasteTracking'!$I$38=Calculations!$O$6,'B. WasteTracking'!I1600,'B. WasteTracking'!I1600*'B. WasteTracking'!$H1600/100),0)</f>
        <v>0</v>
      </c>
      <c r="R1574" s="67">
        <f>IF(ISNUMBER('B. WasteTracking'!J1600), IF('B. WasteTracking'!$J$38=Calculations!$O$6,'B. WasteTracking'!J1600,'B. WasteTracking'!J1600*'B. WasteTracking'!$H1600/100),0)</f>
        <v>0</v>
      </c>
      <c r="S1574" s="67">
        <f>IF(ISNUMBER('B. WasteTracking'!K1600), 'B. WasteTracking'!K1600*'B. WasteTracking'!$H1600/100,0)</f>
        <v>0</v>
      </c>
      <c r="T1574" s="67">
        <f>IF(ISNUMBER('B. WasteTracking'!H1600), 'B. WasteTracking'!H1600,0)</f>
        <v>0</v>
      </c>
      <c r="W1574" s="9"/>
      <c r="X1574" s="9"/>
    </row>
    <row r="1575" spans="16:24" x14ac:dyDescent="0.35">
      <c r="P1575" s="14">
        <f>'B. WasteTracking'!G1601</f>
        <v>0</v>
      </c>
      <c r="Q1575" s="67">
        <f>IF(ISNUMBER('B. WasteTracking'!I1601), IF('B. WasteTracking'!$I$38=Calculations!$O$6,'B. WasteTracking'!I1601,'B. WasteTracking'!I1601*'B. WasteTracking'!$H1601/100),0)</f>
        <v>0</v>
      </c>
      <c r="R1575" s="67">
        <f>IF(ISNUMBER('B. WasteTracking'!J1601), IF('B. WasteTracking'!$J$38=Calculations!$O$6,'B. WasteTracking'!J1601,'B. WasteTracking'!J1601*'B. WasteTracking'!$H1601/100),0)</f>
        <v>0</v>
      </c>
      <c r="S1575" s="67">
        <f>IF(ISNUMBER('B. WasteTracking'!K1601), 'B. WasteTracking'!K1601*'B. WasteTracking'!$H1601/100,0)</f>
        <v>0</v>
      </c>
      <c r="T1575" s="67">
        <f>IF(ISNUMBER('B. WasteTracking'!H1601), 'B. WasteTracking'!H1601,0)</f>
        <v>0</v>
      </c>
      <c r="W1575" s="9"/>
      <c r="X1575" s="9"/>
    </row>
    <row r="1576" spans="16:24" x14ac:dyDescent="0.35">
      <c r="P1576" s="14">
        <f>'B. WasteTracking'!G1602</f>
        <v>0</v>
      </c>
      <c r="Q1576" s="67">
        <f>IF(ISNUMBER('B. WasteTracking'!I1602), IF('B. WasteTracking'!$I$38=Calculations!$O$6,'B. WasteTracking'!I1602,'B. WasteTracking'!I1602*'B. WasteTracking'!$H1602/100),0)</f>
        <v>0</v>
      </c>
      <c r="R1576" s="67">
        <f>IF(ISNUMBER('B. WasteTracking'!J1602), IF('B. WasteTracking'!$J$38=Calculations!$O$6,'B. WasteTracking'!J1602,'B. WasteTracking'!J1602*'B. WasteTracking'!$H1602/100),0)</f>
        <v>0</v>
      </c>
      <c r="S1576" s="67">
        <f>IF(ISNUMBER('B. WasteTracking'!K1602), 'B. WasteTracking'!K1602*'B. WasteTracking'!$H1602/100,0)</f>
        <v>0</v>
      </c>
      <c r="T1576" s="67">
        <f>IF(ISNUMBER('B. WasteTracking'!H1602), 'B. WasteTracking'!H1602,0)</f>
        <v>0</v>
      </c>
      <c r="W1576" s="9"/>
      <c r="X1576" s="9"/>
    </row>
    <row r="1577" spans="16:24" x14ac:dyDescent="0.35">
      <c r="P1577" s="14">
        <f>'B. WasteTracking'!G1603</f>
        <v>0</v>
      </c>
      <c r="Q1577" s="67">
        <f>IF(ISNUMBER('B. WasteTracking'!I1603), IF('B. WasteTracking'!$I$38=Calculations!$O$6,'B. WasteTracking'!I1603,'B. WasteTracking'!I1603*'B. WasteTracking'!$H1603/100),0)</f>
        <v>0</v>
      </c>
      <c r="R1577" s="67">
        <f>IF(ISNUMBER('B. WasteTracking'!J1603), IF('B. WasteTracking'!$J$38=Calculations!$O$6,'B. WasteTracking'!J1603,'B. WasteTracking'!J1603*'B. WasteTracking'!$H1603/100),0)</f>
        <v>0</v>
      </c>
      <c r="S1577" s="67">
        <f>IF(ISNUMBER('B. WasteTracking'!K1603), 'B. WasteTracking'!K1603*'B. WasteTracking'!$H1603/100,0)</f>
        <v>0</v>
      </c>
      <c r="T1577" s="67">
        <f>IF(ISNUMBER('B. WasteTracking'!H1603), 'B. WasteTracking'!H1603,0)</f>
        <v>0</v>
      </c>
      <c r="W1577" s="9"/>
      <c r="X1577" s="9"/>
    </row>
    <row r="1578" spans="16:24" x14ac:dyDescent="0.35">
      <c r="P1578" s="14">
        <f>'B. WasteTracking'!G1604</f>
        <v>0</v>
      </c>
      <c r="Q1578" s="67">
        <f>IF(ISNUMBER('B. WasteTracking'!I1604), IF('B. WasteTracking'!$I$38=Calculations!$O$6,'B. WasteTracking'!I1604,'B. WasteTracking'!I1604*'B. WasteTracking'!$H1604/100),0)</f>
        <v>0</v>
      </c>
      <c r="R1578" s="67">
        <f>IF(ISNUMBER('B. WasteTracking'!J1604), IF('B. WasteTracking'!$J$38=Calculations!$O$6,'B. WasteTracking'!J1604,'B. WasteTracking'!J1604*'B. WasteTracking'!$H1604/100),0)</f>
        <v>0</v>
      </c>
      <c r="S1578" s="67">
        <f>IF(ISNUMBER('B. WasteTracking'!K1604), 'B. WasteTracking'!K1604*'B. WasteTracking'!$H1604/100,0)</f>
        <v>0</v>
      </c>
      <c r="T1578" s="67">
        <f>IF(ISNUMBER('B. WasteTracking'!H1604), 'B. WasteTracking'!H1604,0)</f>
        <v>0</v>
      </c>
      <c r="W1578" s="9"/>
      <c r="X1578" s="9"/>
    </row>
    <row r="1579" spans="16:24" x14ac:dyDescent="0.35">
      <c r="P1579" s="14">
        <f>'B. WasteTracking'!G1605</f>
        <v>0</v>
      </c>
      <c r="Q1579" s="67">
        <f>IF(ISNUMBER('B. WasteTracking'!I1605), IF('B. WasteTracking'!$I$38=Calculations!$O$6,'B. WasteTracking'!I1605,'B. WasteTracking'!I1605*'B. WasteTracking'!$H1605/100),0)</f>
        <v>0</v>
      </c>
      <c r="R1579" s="67">
        <f>IF(ISNUMBER('B. WasteTracking'!J1605), IF('B. WasteTracking'!$J$38=Calculations!$O$6,'B. WasteTracking'!J1605,'B. WasteTracking'!J1605*'B. WasteTracking'!$H1605/100),0)</f>
        <v>0</v>
      </c>
      <c r="S1579" s="67">
        <f>IF(ISNUMBER('B. WasteTracking'!K1605), 'B. WasteTracking'!K1605*'B. WasteTracking'!$H1605/100,0)</f>
        <v>0</v>
      </c>
      <c r="T1579" s="67">
        <f>IF(ISNUMBER('B. WasteTracking'!H1605), 'B. WasteTracking'!H1605,0)</f>
        <v>0</v>
      </c>
      <c r="W1579" s="9"/>
      <c r="X1579" s="9"/>
    </row>
    <row r="1580" spans="16:24" x14ac:dyDescent="0.35">
      <c r="P1580" s="14">
        <f>'B. WasteTracking'!G1606</f>
        <v>0</v>
      </c>
      <c r="Q1580" s="67">
        <f>IF(ISNUMBER('B. WasteTracking'!I1606), IF('B. WasteTracking'!$I$38=Calculations!$O$6,'B. WasteTracking'!I1606,'B. WasteTracking'!I1606*'B. WasteTracking'!$H1606/100),0)</f>
        <v>0</v>
      </c>
      <c r="R1580" s="67">
        <f>IF(ISNUMBER('B. WasteTracking'!J1606), IF('B. WasteTracking'!$J$38=Calculations!$O$6,'B. WasteTracking'!J1606,'B. WasteTracking'!J1606*'B. WasteTracking'!$H1606/100),0)</f>
        <v>0</v>
      </c>
      <c r="S1580" s="67">
        <f>IF(ISNUMBER('B. WasteTracking'!K1606), 'B. WasteTracking'!K1606*'B. WasteTracking'!$H1606/100,0)</f>
        <v>0</v>
      </c>
      <c r="T1580" s="67">
        <f>IF(ISNUMBER('B. WasteTracking'!H1606), 'B. WasteTracking'!H1606,0)</f>
        <v>0</v>
      </c>
      <c r="W1580" s="9"/>
      <c r="X1580" s="9"/>
    </row>
    <row r="1581" spans="16:24" x14ac:dyDescent="0.35">
      <c r="P1581" s="14">
        <f>'B. WasteTracking'!G1607</f>
        <v>0</v>
      </c>
      <c r="Q1581" s="67">
        <f>IF(ISNUMBER('B. WasteTracking'!I1607), IF('B. WasteTracking'!$I$38=Calculations!$O$6,'B. WasteTracking'!I1607,'B. WasteTracking'!I1607*'B. WasteTracking'!$H1607/100),0)</f>
        <v>0</v>
      </c>
      <c r="R1581" s="67">
        <f>IF(ISNUMBER('B. WasteTracking'!J1607), IF('B. WasteTracking'!$J$38=Calculations!$O$6,'B. WasteTracking'!J1607,'B. WasteTracking'!J1607*'B. WasteTracking'!$H1607/100),0)</f>
        <v>0</v>
      </c>
      <c r="S1581" s="67">
        <f>IF(ISNUMBER('B. WasteTracking'!K1607), 'B. WasteTracking'!K1607*'B. WasteTracking'!$H1607/100,0)</f>
        <v>0</v>
      </c>
      <c r="T1581" s="67">
        <f>IF(ISNUMBER('B. WasteTracking'!H1607), 'B. WasteTracking'!H1607,0)</f>
        <v>0</v>
      </c>
      <c r="W1581" s="9"/>
      <c r="X1581" s="9"/>
    </row>
    <row r="1582" spans="16:24" x14ac:dyDescent="0.35">
      <c r="P1582" s="14">
        <f>'B. WasteTracking'!G1608</f>
        <v>0</v>
      </c>
      <c r="Q1582" s="67">
        <f>IF(ISNUMBER('B. WasteTracking'!I1608), IF('B. WasteTracking'!$I$38=Calculations!$O$6,'B. WasteTracking'!I1608,'B. WasteTracking'!I1608*'B. WasteTracking'!$H1608/100),0)</f>
        <v>0</v>
      </c>
      <c r="R1582" s="67">
        <f>IF(ISNUMBER('B. WasteTracking'!J1608), IF('B. WasteTracking'!$J$38=Calculations!$O$6,'B. WasteTracking'!J1608,'B. WasteTracking'!J1608*'B. WasteTracking'!$H1608/100),0)</f>
        <v>0</v>
      </c>
      <c r="S1582" s="67">
        <f>IF(ISNUMBER('B. WasteTracking'!K1608), 'B. WasteTracking'!K1608*'B. WasteTracking'!$H1608/100,0)</f>
        <v>0</v>
      </c>
      <c r="T1582" s="67">
        <f>IF(ISNUMBER('B. WasteTracking'!H1608), 'B. WasteTracking'!H1608,0)</f>
        <v>0</v>
      </c>
      <c r="W1582" s="9"/>
      <c r="X1582" s="9"/>
    </row>
    <row r="1583" spans="16:24" x14ac:dyDescent="0.35">
      <c r="P1583" s="14">
        <f>'B. WasteTracking'!G1609</f>
        <v>0</v>
      </c>
      <c r="Q1583" s="67">
        <f>IF(ISNUMBER('B. WasteTracking'!I1609), IF('B. WasteTracking'!$I$38=Calculations!$O$6,'B. WasteTracking'!I1609,'B. WasteTracking'!I1609*'B. WasteTracking'!$H1609/100),0)</f>
        <v>0</v>
      </c>
      <c r="R1583" s="67">
        <f>IF(ISNUMBER('B. WasteTracking'!J1609), IF('B. WasteTracking'!$J$38=Calculations!$O$6,'B. WasteTracking'!J1609,'B. WasteTracking'!J1609*'B. WasteTracking'!$H1609/100),0)</f>
        <v>0</v>
      </c>
      <c r="S1583" s="67">
        <f>IF(ISNUMBER('B. WasteTracking'!K1609), 'B. WasteTracking'!K1609*'B. WasteTracking'!$H1609/100,0)</f>
        <v>0</v>
      </c>
      <c r="T1583" s="67">
        <f>IF(ISNUMBER('B. WasteTracking'!H1609), 'B. WasteTracking'!H1609,0)</f>
        <v>0</v>
      </c>
      <c r="W1583" s="9"/>
      <c r="X1583" s="9"/>
    </row>
    <row r="1584" spans="16:24" x14ac:dyDescent="0.35">
      <c r="P1584" s="14">
        <f>'B. WasteTracking'!G1610</f>
        <v>0</v>
      </c>
      <c r="Q1584" s="67">
        <f>IF(ISNUMBER('B. WasteTracking'!I1610), IF('B. WasteTracking'!$I$38=Calculations!$O$6,'B. WasteTracking'!I1610,'B. WasteTracking'!I1610*'B. WasteTracking'!$H1610/100),0)</f>
        <v>0</v>
      </c>
      <c r="R1584" s="67">
        <f>IF(ISNUMBER('B. WasteTracking'!J1610), IF('B. WasteTracking'!$J$38=Calculations!$O$6,'B. WasteTracking'!J1610,'B. WasteTracking'!J1610*'B. WasteTracking'!$H1610/100),0)</f>
        <v>0</v>
      </c>
      <c r="S1584" s="67">
        <f>IF(ISNUMBER('B. WasteTracking'!K1610), 'B. WasteTracking'!K1610*'B. WasteTracking'!$H1610/100,0)</f>
        <v>0</v>
      </c>
      <c r="T1584" s="67">
        <f>IF(ISNUMBER('B. WasteTracking'!H1610), 'B. WasteTracking'!H1610,0)</f>
        <v>0</v>
      </c>
      <c r="W1584" s="9"/>
      <c r="X1584" s="9"/>
    </row>
    <row r="1585" spans="15:24" x14ac:dyDescent="0.35">
      <c r="P1585" s="14">
        <f>'B. WasteTracking'!G1611</f>
        <v>0</v>
      </c>
      <c r="Q1585" s="67">
        <f>IF(ISNUMBER('B. WasteTracking'!I1611), IF('B. WasteTracking'!$I$38=Calculations!$O$6,'B. WasteTracking'!I1611,'B. WasteTracking'!I1611*'B. WasteTracking'!$H1611/100),0)</f>
        <v>0</v>
      </c>
      <c r="R1585" s="67">
        <f>IF(ISNUMBER('B. WasteTracking'!J1611), IF('B. WasteTracking'!$J$38=Calculations!$O$6,'B. WasteTracking'!J1611,'B. WasteTracking'!J1611*'B. WasteTracking'!$H1611/100),0)</f>
        <v>0</v>
      </c>
      <c r="S1585" s="67">
        <f>IF(ISNUMBER('B. WasteTracking'!K1611), 'B. WasteTracking'!K1611*'B. WasteTracking'!$H1611/100,0)</f>
        <v>0</v>
      </c>
      <c r="T1585" s="67">
        <f>IF(ISNUMBER('B. WasteTracking'!H1611), 'B. WasteTracking'!H1611,0)</f>
        <v>0</v>
      </c>
      <c r="W1585" s="9"/>
      <c r="X1585" s="9"/>
    </row>
    <row r="1586" spans="15:24" x14ac:dyDescent="0.35">
      <c r="P1586" s="14">
        <f>'B. WasteTracking'!G1612</f>
        <v>0</v>
      </c>
      <c r="Q1586" s="67">
        <f>IF(ISNUMBER('B. WasteTracking'!I1612), IF('B. WasteTracking'!$I$38=Calculations!$O$6,'B. WasteTracking'!I1612,'B. WasteTracking'!I1612*'B. WasteTracking'!$H1612/100),0)</f>
        <v>0</v>
      </c>
      <c r="R1586" s="67">
        <f>IF(ISNUMBER('B. WasteTracking'!J1612), IF('B. WasteTracking'!$J$38=Calculations!$O$6,'B. WasteTracking'!J1612,'B. WasteTracking'!J1612*'B. WasteTracking'!$H1612/100),0)</f>
        <v>0</v>
      </c>
      <c r="S1586" s="67">
        <f>IF(ISNUMBER('B. WasteTracking'!K1612), 'B. WasteTracking'!K1612*'B. WasteTracking'!$H1612/100,0)</f>
        <v>0</v>
      </c>
      <c r="T1586" s="67">
        <f>IF(ISNUMBER('B. WasteTracking'!H1612), 'B. WasteTracking'!H1612,0)</f>
        <v>0</v>
      </c>
      <c r="W1586" s="9"/>
      <c r="X1586" s="9"/>
    </row>
    <row r="1587" spans="15:24" x14ac:dyDescent="0.35">
      <c r="P1587" s="14">
        <f>'B. WasteTracking'!G1613</f>
        <v>0</v>
      </c>
      <c r="Q1587" s="67">
        <f>IF(ISNUMBER('B. WasteTracking'!I1613), IF('B. WasteTracking'!$I$38=Calculations!$O$6,'B. WasteTracking'!I1613,'B. WasteTracking'!I1613*'B. WasteTracking'!$H1613/100),0)</f>
        <v>0</v>
      </c>
      <c r="R1587" s="67">
        <f>IF(ISNUMBER('B. WasteTracking'!J1613), IF('B. WasteTracking'!$J$38=Calculations!$O$6,'B. WasteTracking'!J1613,'B. WasteTracking'!J1613*'B. WasteTracking'!$H1613/100),0)</f>
        <v>0</v>
      </c>
      <c r="S1587" s="67">
        <f>IF(ISNUMBER('B. WasteTracking'!K1613), 'B. WasteTracking'!K1613*'B. WasteTracking'!$H1613/100,0)</f>
        <v>0</v>
      </c>
      <c r="T1587" s="67">
        <f>IF(ISNUMBER('B. WasteTracking'!H1613), 'B. WasteTracking'!H1613,0)</f>
        <v>0</v>
      </c>
      <c r="W1587" s="9"/>
      <c r="X1587" s="9"/>
    </row>
    <row r="1588" spans="15:24" x14ac:dyDescent="0.35">
      <c r="P1588" s="14">
        <f>'B. WasteTracking'!G1614</f>
        <v>0</v>
      </c>
      <c r="Q1588" s="67">
        <f>IF(ISNUMBER('B. WasteTracking'!I1614), IF('B. WasteTracking'!$I$38=Calculations!$O$6,'B. WasteTracking'!I1614,'B. WasteTracking'!I1614*'B. WasteTracking'!$H1614/100),0)</f>
        <v>0</v>
      </c>
      <c r="R1588" s="67">
        <f>IF(ISNUMBER('B. WasteTracking'!J1614), IF('B. WasteTracking'!$J$38=Calculations!$O$6,'B. WasteTracking'!J1614,'B. WasteTracking'!J1614*'B. WasteTracking'!$H1614/100),0)</f>
        <v>0</v>
      </c>
      <c r="S1588" s="67">
        <f>IF(ISNUMBER('B. WasteTracking'!K1614), 'B. WasteTracking'!K1614*'B. WasteTracking'!$H1614/100,0)</f>
        <v>0</v>
      </c>
      <c r="T1588" s="67">
        <f>IF(ISNUMBER('B. WasteTracking'!H1614), 'B. WasteTracking'!H1614,0)</f>
        <v>0</v>
      </c>
      <c r="W1588" s="9"/>
      <c r="X1588" s="9"/>
    </row>
    <row r="1589" spans="15:24" x14ac:dyDescent="0.35">
      <c r="P1589" s="14">
        <f>'B. WasteTracking'!G1615</f>
        <v>0</v>
      </c>
      <c r="Q1589" s="67">
        <f>IF(ISNUMBER('B. WasteTracking'!I1615), IF('B. WasteTracking'!$I$38=Calculations!$O$6,'B. WasteTracking'!I1615,'B. WasteTracking'!I1615*'B. WasteTracking'!$H1615/100),0)</f>
        <v>0</v>
      </c>
      <c r="R1589" s="67">
        <f>IF(ISNUMBER('B. WasteTracking'!J1615), IF('B. WasteTracking'!$J$38=Calculations!$O$6,'B. WasteTracking'!J1615,'B. WasteTracking'!J1615*'B. WasteTracking'!$H1615/100),0)</f>
        <v>0</v>
      </c>
      <c r="S1589" s="67">
        <f>IF(ISNUMBER('B. WasteTracking'!K1615), 'B. WasteTracking'!K1615*'B. WasteTracking'!$H1615/100,0)</f>
        <v>0</v>
      </c>
      <c r="T1589" s="67">
        <f>IF(ISNUMBER('B. WasteTracking'!H1615), 'B. WasteTracking'!H1615,0)</f>
        <v>0</v>
      </c>
      <c r="W1589" s="9"/>
      <c r="X1589" s="9"/>
    </row>
    <row r="1590" spans="15:24" x14ac:dyDescent="0.35">
      <c r="P1590" s="14">
        <f>'B. WasteTracking'!G1616</f>
        <v>0</v>
      </c>
      <c r="Q1590" s="67">
        <f>IF(ISNUMBER('B. WasteTracking'!I1616), IF('B. WasteTracking'!$I$38=Calculations!$O$6,'B. WasteTracking'!I1616,'B. WasteTracking'!I1616*'B. WasteTracking'!$H1616/100),0)</f>
        <v>0</v>
      </c>
      <c r="R1590" s="67">
        <f>IF(ISNUMBER('B. WasteTracking'!J1616), IF('B. WasteTracking'!$J$38=Calculations!$O$6,'B. WasteTracking'!J1616,'B. WasteTracking'!J1616*'B. WasteTracking'!$H1616/100),0)</f>
        <v>0</v>
      </c>
      <c r="S1590" s="67">
        <f>IF(ISNUMBER('B. WasteTracking'!K1616), 'B. WasteTracking'!K1616*'B. WasteTracking'!$H1616/100,0)</f>
        <v>0</v>
      </c>
      <c r="T1590" s="67">
        <f>IF(ISNUMBER('B. WasteTracking'!H1616), 'B. WasteTracking'!H1616,0)</f>
        <v>0</v>
      </c>
      <c r="W1590" s="9"/>
      <c r="X1590" s="9"/>
    </row>
    <row r="1591" spans="15:24" x14ac:dyDescent="0.35">
      <c r="P1591" s="14">
        <f>'B. WasteTracking'!G1617</f>
        <v>0</v>
      </c>
      <c r="Q1591" s="67">
        <f>IF(ISNUMBER('B. WasteTracking'!I1617), IF('B. WasteTracking'!$I$38=Calculations!$O$6,'B. WasteTracking'!I1617,'B. WasteTracking'!I1617*'B. WasteTracking'!$H1617/100),0)</f>
        <v>0</v>
      </c>
      <c r="R1591" s="67">
        <f>IF(ISNUMBER('B. WasteTracking'!J1617), IF('B. WasteTracking'!$J$38=Calculations!$O$6,'B. WasteTracking'!J1617,'B. WasteTracking'!J1617*'B. WasteTracking'!$H1617/100),0)</f>
        <v>0</v>
      </c>
      <c r="S1591" s="67">
        <f>IF(ISNUMBER('B. WasteTracking'!K1617), 'B. WasteTracking'!K1617*'B. WasteTracking'!$H1617/100,0)</f>
        <v>0</v>
      </c>
      <c r="T1591" s="67">
        <f>IF(ISNUMBER('B. WasteTracking'!H1617), 'B. WasteTracking'!H1617,0)</f>
        <v>0</v>
      </c>
      <c r="W1591" s="9"/>
      <c r="X1591" s="9"/>
    </row>
    <row r="1592" spans="15:24" x14ac:dyDescent="0.35">
      <c r="P1592" s="14">
        <f>'B. WasteTracking'!G1618</f>
        <v>0</v>
      </c>
      <c r="Q1592" s="67">
        <f>IF(ISNUMBER('B. WasteTracking'!I1618), IF('B. WasteTracking'!$I$38=Calculations!$O$6,'B. WasteTracking'!I1618,'B. WasteTracking'!I1618*'B. WasteTracking'!$H1618/100),0)</f>
        <v>0</v>
      </c>
      <c r="R1592" s="67">
        <f>IF(ISNUMBER('B. WasteTracking'!J1618), IF('B. WasteTracking'!$J$38=Calculations!$O$6,'B. WasteTracking'!J1618,'B. WasteTracking'!J1618*'B. WasteTracking'!$H1618/100),0)</f>
        <v>0</v>
      </c>
      <c r="S1592" s="67">
        <f>IF(ISNUMBER('B. WasteTracking'!K1618), 'B. WasteTracking'!K1618*'B. WasteTracking'!$H1618/100,0)</f>
        <v>0</v>
      </c>
      <c r="T1592" s="67">
        <f>IF(ISNUMBER('B. WasteTracking'!H1618), 'B. WasteTracking'!H1618,0)</f>
        <v>0</v>
      </c>
      <c r="W1592" s="9"/>
      <c r="X1592" s="9"/>
    </row>
    <row r="1593" spans="15:24" x14ac:dyDescent="0.35">
      <c r="O1593" s="4"/>
      <c r="P1593" s="14">
        <f>'B. WasteTracking'!G1619</f>
        <v>0</v>
      </c>
      <c r="Q1593" s="67">
        <f>IF(ISNUMBER('B. WasteTracking'!I1619), IF('B. WasteTracking'!$I$38=Calculations!$O$6,'B. WasteTracking'!I1619,'B. WasteTracking'!I1619*'B. WasteTracking'!$H1619/100),0)</f>
        <v>0</v>
      </c>
      <c r="R1593" s="67">
        <f>IF(ISNUMBER('B. WasteTracking'!J1619), IF('B. WasteTracking'!$J$38=Calculations!$O$6,'B. WasteTracking'!J1619,'B. WasteTracking'!J1619*'B. WasteTracking'!$H1619/100),0)</f>
        <v>0</v>
      </c>
      <c r="S1593" s="67">
        <f>IF(ISNUMBER('B. WasteTracking'!K1619), 'B. WasteTracking'!K1619*'B. WasteTracking'!$H1619/100,0)</f>
        <v>0</v>
      </c>
      <c r="T1593" s="67">
        <f>IF(ISNUMBER('B. WasteTracking'!H1619), 'B. WasteTracking'!H1619,0)</f>
        <v>0</v>
      </c>
      <c r="W1593" s="9"/>
      <c r="X1593" s="9"/>
    </row>
    <row r="1594" spans="15:24" x14ac:dyDescent="0.35">
      <c r="O1594" s="4"/>
      <c r="P1594" s="14">
        <f>'B. WasteTracking'!G1620</f>
        <v>0</v>
      </c>
      <c r="Q1594" s="67">
        <f>IF(ISNUMBER('B. WasteTracking'!I1620), IF('B. WasteTracking'!$I$38=Calculations!$O$6,'B. WasteTracking'!I1620,'B. WasteTracking'!I1620*'B. WasteTracking'!$H1620/100),0)</f>
        <v>0</v>
      </c>
      <c r="R1594" s="67">
        <f>IF(ISNUMBER('B. WasteTracking'!J1620), IF('B. WasteTracking'!$J$38=Calculations!$O$6,'B. WasteTracking'!J1620,'B. WasteTracking'!J1620*'B. WasteTracking'!$H1620/100),0)</f>
        <v>0</v>
      </c>
      <c r="S1594" s="67">
        <f>IF(ISNUMBER('B. WasteTracking'!K1620), 'B. WasteTracking'!K1620*'B. WasteTracking'!$H1620/100,0)</f>
        <v>0</v>
      </c>
      <c r="T1594" s="67">
        <f>IF(ISNUMBER('B. WasteTracking'!H1620), 'B. WasteTracking'!H1620,0)</f>
        <v>0</v>
      </c>
      <c r="W1594" s="9"/>
      <c r="X1594" s="9"/>
    </row>
    <row r="1595" spans="15:24" x14ac:dyDescent="0.35">
      <c r="O1595" s="4"/>
      <c r="P1595" s="14">
        <f>'B. WasteTracking'!G1621</f>
        <v>0</v>
      </c>
      <c r="Q1595" s="67">
        <f>IF(ISNUMBER('B. WasteTracking'!I1621), IF('B. WasteTracking'!$I$38=Calculations!$O$6,'B. WasteTracking'!I1621,'B. WasteTracking'!I1621*'B. WasteTracking'!$H1621/100),0)</f>
        <v>0</v>
      </c>
      <c r="R1595" s="67">
        <f>IF(ISNUMBER('B. WasteTracking'!J1621), IF('B. WasteTracking'!$J$38=Calculations!$O$6,'B. WasteTracking'!J1621,'B. WasteTracking'!J1621*'B. WasteTracking'!$H1621/100),0)</f>
        <v>0</v>
      </c>
      <c r="S1595" s="67">
        <f>IF(ISNUMBER('B. WasteTracking'!K1621), 'B. WasteTracking'!K1621*'B. WasteTracking'!$H1621/100,0)</f>
        <v>0</v>
      </c>
      <c r="T1595" s="67">
        <f>IF(ISNUMBER('B. WasteTracking'!H1621), 'B. WasteTracking'!H1621,0)</f>
        <v>0</v>
      </c>
      <c r="W1595" s="9"/>
      <c r="X1595" s="9"/>
    </row>
    <row r="1596" spans="15:24" x14ac:dyDescent="0.35">
      <c r="O1596" s="4"/>
      <c r="P1596" s="14">
        <f>'B. WasteTracking'!G1622</f>
        <v>0</v>
      </c>
      <c r="Q1596" s="67">
        <f>IF(ISNUMBER('B. WasteTracking'!I1622), IF('B. WasteTracking'!$I$38=Calculations!$O$6,'B. WasteTracking'!I1622,'B. WasteTracking'!I1622*'B. WasteTracking'!$H1622/100),0)</f>
        <v>0</v>
      </c>
      <c r="R1596" s="67">
        <f>IF(ISNUMBER('B. WasteTracking'!J1622), IF('B. WasteTracking'!$J$38=Calculations!$O$6,'B. WasteTracking'!J1622,'B. WasteTracking'!J1622*'B. WasteTracking'!$H1622/100),0)</f>
        <v>0</v>
      </c>
      <c r="S1596" s="67">
        <f>IF(ISNUMBER('B. WasteTracking'!K1622), 'B. WasteTracking'!K1622*'B. WasteTracking'!$H1622/100,0)</f>
        <v>0</v>
      </c>
      <c r="T1596" s="67">
        <f>IF(ISNUMBER('B. WasteTracking'!H1622), 'B. WasteTracking'!H1622,0)</f>
        <v>0</v>
      </c>
      <c r="W1596" s="9"/>
      <c r="X1596" s="9"/>
    </row>
    <row r="1597" spans="15:24" x14ac:dyDescent="0.35">
      <c r="P1597" s="14">
        <f>'B. WasteTracking'!G1623</f>
        <v>0</v>
      </c>
      <c r="Q1597" s="67">
        <f>IF(ISNUMBER('B. WasteTracking'!I1623), IF('B. WasteTracking'!$I$38=Calculations!$O$6,'B. WasteTracking'!I1623,'B. WasteTracking'!I1623*'B. WasteTracking'!$H1623/100),0)</f>
        <v>0</v>
      </c>
      <c r="R1597" s="67">
        <f>IF(ISNUMBER('B. WasteTracking'!J1623), IF('B. WasteTracking'!$J$38=Calculations!$O$6,'B. WasteTracking'!J1623,'B. WasteTracking'!J1623*'B. WasteTracking'!$H1623/100),0)</f>
        <v>0</v>
      </c>
      <c r="S1597" s="67">
        <f>IF(ISNUMBER('B. WasteTracking'!K1623), 'B. WasteTracking'!K1623*'B. WasteTracking'!$H1623/100,0)</f>
        <v>0</v>
      </c>
      <c r="T1597" s="67">
        <f>IF(ISNUMBER('B. WasteTracking'!H1623), 'B. WasteTracking'!H1623,0)</f>
        <v>0</v>
      </c>
      <c r="W1597" s="9"/>
      <c r="X1597" s="9"/>
    </row>
    <row r="1598" spans="15:24" x14ac:dyDescent="0.35">
      <c r="P1598" s="14">
        <f>'B. WasteTracking'!G1624</f>
        <v>0</v>
      </c>
      <c r="Q1598" s="67">
        <f>IF(ISNUMBER('B. WasteTracking'!I1624), IF('B. WasteTracking'!$I$38=Calculations!$O$6,'B. WasteTracking'!I1624,'B. WasteTracking'!I1624*'B. WasteTracking'!$H1624/100),0)</f>
        <v>0</v>
      </c>
      <c r="R1598" s="67">
        <f>IF(ISNUMBER('B. WasteTracking'!J1624), IF('B. WasteTracking'!$J$38=Calculations!$O$6,'B. WasteTracking'!J1624,'B. WasteTracking'!J1624*'B. WasteTracking'!$H1624/100),0)</f>
        <v>0</v>
      </c>
      <c r="S1598" s="67">
        <f>IF(ISNUMBER('B. WasteTracking'!K1624), 'B. WasteTracking'!K1624*'B. WasteTracking'!$H1624/100,0)</f>
        <v>0</v>
      </c>
      <c r="T1598" s="67">
        <f>IF(ISNUMBER('B. WasteTracking'!H1624), 'B. WasteTracking'!H1624,0)</f>
        <v>0</v>
      </c>
      <c r="W1598" s="9"/>
      <c r="X1598" s="9"/>
    </row>
    <row r="1599" spans="15:24" x14ac:dyDescent="0.35">
      <c r="P1599" s="14">
        <f>'B. WasteTracking'!G1625</f>
        <v>0</v>
      </c>
      <c r="Q1599" s="67">
        <f>IF(ISNUMBER('B. WasteTracking'!I1625), IF('B. WasteTracking'!$I$38=Calculations!$O$6,'B. WasteTracking'!I1625,'B. WasteTracking'!I1625*'B. WasteTracking'!$H1625/100),0)</f>
        <v>0</v>
      </c>
      <c r="R1599" s="67">
        <f>IF(ISNUMBER('B. WasteTracking'!J1625), IF('B. WasteTracking'!$J$38=Calculations!$O$6,'B. WasteTracking'!J1625,'B. WasteTracking'!J1625*'B. WasteTracking'!$H1625/100),0)</f>
        <v>0</v>
      </c>
      <c r="S1599" s="67">
        <f>IF(ISNUMBER('B. WasteTracking'!K1625), 'B. WasteTracking'!K1625*'B. WasteTracking'!$H1625/100,0)</f>
        <v>0</v>
      </c>
      <c r="T1599" s="67">
        <f>IF(ISNUMBER('B. WasteTracking'!H1625), 'B. WasteTracking'!H1625,0)</f>
        <v>0</v>
      </c>
      <c r="W1599" s="9"/>
      <c r="X1599" s="9"/>
    </row>
    <row r="1600" spans="15:24" x14ac:dyDescent="0.35">
      <c r="P1600" s="14">
        <f>'B. WasteTracking'!G1626</f>
        <v>0</v>
      </c>
      <c r="Q1600" s="67">
        <f>IF(ISNUMBER('B. WasteTracking'!I1626), IF('B. WasteTracking'!$I$38=Calculations!$O$6,'B. WasteTracking'!I1626,'B. WasteTracking'!I1626*'B. WasteTracking'!$H1626/100),0)</f>
        <v>0</v>
      </c>
      <c r="R1600" s="67">
        <f>IF(ISNUMBER('B. WasteTracking'!J1626), IF('B. WasteTracking'!$J$38=Calculations!$O$6,'B. WasteTracking'!J1626,'B. WasteTracking'!J1626*'B. WasteTracking'!$H1626/100),0)</f>
        <v>0</v>
      </c>
      <c r="S1600" s="67">
        <f>IF(ISNUMBER('B. WasteTracking'!K1626), 'B. WasteTracking'!K1626*'B. WasteTracking'!$H1626/100,0)</f>
        <v>0</v>
      </c>
      <c r="T1600" s="67">
        <f>IF(ISNUMBER('B. WasteTracking'!H1626), 'B. WasteTracking'!H1626,0)</f>
        <v>0</v>
      </c>
      <c r="W1600" s="9"/>
      <c r="X1600" s="9"/>
    </row>
    <row r="1601" spans="16:24" x14ac:dyDescent="0.35">
      <c r="P1601" s="14">
        <f>'B. WasteTracking'!G1627</f>
        <v>0</v>
      </c>
      <c r="Q1601" s="67">
        <f>IF(ISNUMBER('B. WasteTracking'!I1627), IF('B. WasteTracking'!$I$38=Calculations!$O$6,'B. WasteTracking'!I1627,'B. WasteTracking'!I1627*'B. WasteTracking'!$H1627/100),0)</f>
        <v>0</v>
      </c>
      <c r="R1601" s="67">
        <f>IF(ISNUMBER('B. WasteTracking'!J1627), IF('B. WasteTracking'!$J$38=Calculations!$O$6,'B. WasteTracking'!J1627,'B. WasteTracking'!J1627*'B. WasteTracking'!$H1627/100),0)</f>
        <v>0</v>
      </c>
      <c r="S1601" s="67">
        <f>IF(ISNUMBER('B. WasteTracking'!K1627), 'B. WasteTracking'!K1627*'B. WasteTracking'!$H1627/100,0)</f>
        <v>0</v>
      </c>
      <c r="T1601" s="67">
        <f>IF(ISNUMBER('B. WasteTracking'!H1627), 'B. WasteTracking'!H1627,0)</f>
        <v>0</v>
      </c>
      <c r="W1601" s="9"/>
      <c r="X1601" s="9"/>
    </row>
    <row r="1602" spans="16:24" x14ac:dyDescent="0.35">
      <c r="P1602" s="14">
        <f>'B. WasteTracking'!G1628</f>
        <v>0</v>
      </c>
      <c r="Q1602" s="67">
        <f>IF(ISNUMBER('B. WasteTracking'!I1628), IF('B. WasteTracking'!$I$38=Calculations!$O$6,'B. WasteTracking'!I1628,'B. WasteTracking'!I1628*'B. WasteTracking'!$H1628/100),0)</f>
        <v>0</v>
      </c>
      <c r="R1602" s="67">
        <f>IF(ISNUMBER('B. WasteTracking'!J1628), IF('B. WasteTracking'!$J$38=Calculations!$O$6,'B. WasteTracking'!J1628,'B. WasteTracking'!J1628*'B. WasteTracking'!$H1628/100),0)</f>
        <v>0</v>
      </c>
      <c r="S1602" s="67">
        <f>IF(ISNUMBER('B. WasteTracking'!K1628), 'B. WasteTracking'!K1628*'B. WasteTracking'!$H1628/100,0)</f>
        <v>0</v>
      </c>
      <c r="T1602" s="67">
        <f>IF(ISNUMBER('B. WasteTracking'!H1628), 'B. WasteTracking'!H1628,0)</f>
        <v>0</v>
      </c>
      <c r="W1602" s="9"/>
      <c r="X1602" s="9"/>
    </row>
    <row r="1603" spans="16:24" x14ac:dyDescent="0.35">
      <c r="P1603" s="14">
        <f>'B. WasteTracking'!G1629</f>
        <v>0</v>
      </c>
      <c r="Q1603" s="67">
        <f>IF(ISNUMBER('B. WasteTracking'!I1629), IF('B. WasteTracking'!$I$38=Calculations!$O$6,'B. WasteTracking'!I1629,'B. WasteTracking'!I1629*'B. WasteTracking'!$H1629/100),0)</f>
        <v>0</v>
      </c>
      <c r="R1603" s="67">
        <f>IF(ISNUMBER('B. WasteTracking'!J1629), IF('B. WasteTracking'!$J$38=Calculations!$O$6,'B. WasteTracking'!J1629,'B. WasteTracking'!J1629*'B. WasteTracking'!$H1629/100),0)</f>
        <v>0</v>
      </c>
      <c r="S1603" s="67">
        <f>IF(ISNUMBER('B. WasteTracking'!K1629), 'B. WasteTracking'!K1629*'B. WasteTracking'!$H1629/100,0)</f>
        <v>0</v>
      </c>
      <c r="T1603" s="67">
        <f>IF(ISNUMBER('B. WasteTracking'!H1629), 'B. WasteTracking'!H1629,0)</f>
        <v>0</v>
      </c>
      <c r="W1603" s="9"/>
      <c r="X1603" s="9"/>
    </row>
    <row r="1604" spans="16:24" x14ac:dyDescent="0.35">
      <c r="P1604" s="14">
        <f>'B. WasteTracking'!G1630</f>
        <v>0</v>
      </c>
      <c r="Q1604" s="67">
        <f>IF(ISNUMBER('B. WasteTracking'!I1630), IF('B. WasteTracking'!$I$38=Calculations!$O$6,'B. WasteTracking'!I1630,'B. WasteTracking'!I1630*'B. WasteTracking'!$H1630/100),0)</f>
        <v>0</v>
      </c>
      <c r="R1604" s="67">
        <f>IF(ISNUMBER('B. WasteTracking'!J1630), IF('B. WasteTracking'!$J$38=Calculations!$O$6,'B. WasteTracking'!J1630,'B. WasteTracking'!J1630*'B. WasteTracking'!$H1630/100),0)</f>
        <v>0</v>
      </c>
      <c r="S1604" s="67">
        <f>IF(ISNUMBER('B. WasteTracking'!K1630), 'B. WasteTracking'!K1630*'B. WasteTracking'!$H1630/100,0)</f>
        <v>0</v>
      </c>
      <c r="T1604" s="67">
        <f>IF(ISNUMBER('B. WasteTracking'!H1630), 'B. WasteTracking'!H1630,0)</f>
        <v>0</v>
      </c>
      <c r="W1604" s="9"/>
      <c r="X1604" s="9"/>
    </row>
    <row r="1605" spans="16:24" x14ac:dyDescent="0.35">
      <c r="P1605" s="14">
        <f>'B. WasteTracking'!G1631</f>
        <v>0</v>
      </c>
      <c r="Q1605" s="67">
        <f>IF(ISNUMBER('B. WasteTracking'!I1631), IF('B. WasteTracking'!$I$38=Calculations!$O$6,'B. WasteTracking'!I1631,'B. WasteTracking'!I1631*'B. WasteTracking'!$H1631/100),0)</f>
        <v>0</v>
      </c>
      <c r="R1605" s="67">
        <f>IF(ISNUMBER('B. WasteTracking'!J1631), IF('B. WasteTracking'!$J$38=Calculations!$O$6,'B. WasteTracking'!J1631,'B. WasteTracking'!J1631*'B. WasteTracking'!$H1631/100),0)</f>
        <v>0</v>
      </c>
      <c r="S1605" s="67">
        <f>IF(ISNUMBER('B. WasteTracking'!K1631), 'B. WasteTracking'!K1631*'B. WasteTracking'!$H1631/100,0)</f>
        <v>0</v>
      </c>
      <c r="T1605" s="67">
        <f>IF(ISNUMBER('B. WasteTracking'!H1631), 'B. WasteTracking'!H1631,0)</f>
        <v>0</v>
      </c>
      <c r="W1605" s="9"/>
      <c r="X1605" s="9"/>
    </row>
    <row r="1606" spans="16:24" x14ac:dyDescent="0.35">
      <c r="P1606" s="14">
        <f>'B. WasteTracking'!G1632</f>
        <v>0</v>
      </c>
      <c r="Q1606" s="67">
        <f>IF(ISNUMBER('B. WasteTracking'!I1632), IF('B. WasteTracking'!$I$38=Calculations!$O$6,'B. WasteTracking'!I1632,'B. WasteTracking'!I1632*'B. WasteTracking'!$H1632/100),0)</f>
        <v>0</v>
      </c>
      <c r="R1606" s="67">
        <f>IF(ISNUMBER('B. WasteTracking'!J1632), IF('B. WasteTracking'!$J$38=Calculations!$O$6,'B. WasteTracking'!J1632,'B. WasteTracking'!J1632*'B. WasteTracking'!$H1632/100),0)</f>
        <v>0</v>
      </c>
      <c r="S1606" s="67">
        <f>IF(ISNUMBER('B. WasteTracking'!K1632), 'B. WasteTracking'!K1632*'B. WasteTracking'!$H1632/100,0)</f>
        <v>0</v>
      </c>
      <c r="T1606" s="67">
        <f>IF(ISNUMBER('B. WasteTracking'!H1632), 'B. WasteTracking'!H1632,0)</f>
        <v>0</v>
      </c>
      <c r="W1606" s="9"/>
      <c r="X1606" s="9"/>
    </row>
    <row r="1607" spans="16:24" x14ac:dyDescent="0.35">
      <c r="P1607" s="14">
        <f>'B. WasteTracking'!G1633</f>
        <v>0</v>
      </c>
      <c r="Q1607" s="67">
        <f>IF(ISNUMBER('B. WasteTracking'!I1633), IF('B. WasteTracking'!$I$38=Calculations!$O$6,'B. WasteTracking'!I1633,'B. WasteTracking'!I1633*'B. WasteTracking'!$H1633/100),0)</f>
        <v>0</v>
      </c>
      <c r="R1607" s="67">
        <f>IF(ISNUMBER('B. WasteTracking'!J1633), IF('B. WasteTracking'!$J$38=Calculations!$O$6,'B. WasteTracking'!J1633,'B. WasteTracking'!J1633*'B. WasteTracking'!$H1633/100),0)</f>
        <v>0</v>
      </c>
      <c r="S1607" s="67">
        <f>IF(ISNUMBER('B. WasteTracking'!K1633), 'B. WasteTracking'!K1633*'B. WasteTracking'!$H1633/100,0)</f>
        <v>0</v>
      </c>
      <c r="T1607" s="67">
        <f>IF(ISNUMBER('B. WasteTracking'!H1633), 'B. WasteTracking'!H1633,0)</f>
        <v>0</v>
      </c>
      <c r="W1607" s="9"/>
      <c r="X1607" s="9"/>
    </row>
    <row r="1608" spans="16:24" x14ac:dyDescent="0.35">
      <c r="P1608" s="14">
        <f>'B. WasteTracking'!G1634</f>
        <v>0</v>
      </c>
      <c r="Q1608" s="67">
        <f>IF(ISNUMBER('B. WasteTracking'!I1634), IF('B. WasteTracking'!$I$38=Calculations!$O$6,'B. WasteTracking'!I1634,'B. WasteTracking'!I1634*'B. WasteTracking'!$H1634/100),0)</f>
        <v>0</v>
      </c>
      <c r="R1608" s="67">
        <f>IF(ISNUMBER('B. WasteTracking'!J1634), IF('B. WasteTracking'!$J$38=Calculations!$O$6,'B. WasteTracking'!J1634,'B. WasteTracking'!J1634*'B. WasteTracking'!$H1634/100),0)</f>
        <v>0</v>
      </c>
      <c r="S1608" s="67">
        <f>IF(ISNUMBER('B. WasteTracking'!K1634), 'B. WasteTracking'!K1634*'B. WasteTracking'!$H1634/100,0)</f>
        <v>0</v>
      </c>
      <c r="T1608" s="67">
        <f>IF(ISNUMBER('B. WasteTracking'!H1634), 'B. WasteTracking'!H1634,0)</f>
        <v>0</v>
      </c>
      <c r="W1608" s="9"/>
      <c r="X1608" s="9"/>
    </row>
    <row r="1609" spans="16:24" x14ac:dyDescent="0.35">
      <c r="P1609" s="14">
        <f>'B. WasteTracking'!G1635</f>
        <v>0</v>
      </c>
      <c r="Q1609" s="67">
        <f>IF(ISNUMBER('B. WasteTracking'!I1635), IF('B. WasteTracking'!$I$38=Calculations!$O$6,'B. WasteTracking'!I1635,'B. WasteTracking'!I1635*'B. WasteTracking'!$H1635/100),0)</f>
        <v>0</v>
      </c>
      <c r="R1609" s="67">
        <f>IF(ISNUMBER('B. WasteTracking'!J1635), IF('B. WasteTracking'!$J$38=Calculations!$O$6,'B. WasteTracking'!J1635,'B. WasteTracking'!J1635*'B. WasteTracking'!$H1635/100),0)</f>
        <v>0</v>
      </c>
      <c r="S1609" s="67">
        <f>IF(ISNUMBER('B. WasteTracking'!K1635), 'B. WasteTracking'!K1635*'B. WasteTracking'!$H1635/100,0)</f>
        <v>0</v>
      </c>
      <c r="T1609" s="67">
        <f>IF(ISNUMBER('B. WasteTracking'!H1635), 'B. WasteTracking'!H1635,0)</f>
        <v>0</v>
      </c>
      <c r="W1609" s="9"/>
      <c r="X1609" s="9"/>
    </row>
    <row r="1610" spans="16:24" x14ac:dyDescent="0.35">
      <c r="P1610" s="14">
        <f>'B. WasteTracking'!G1636</f>
        <v>0</v>
      </c>
      <c r="Q1610" s="67">
        <f>IF(ISNUMBER('B. WasteTracking'!I1636), IF('B. WasteTracking'!$I$38=Calculations!$O$6,'B. WasteTracking'!I1636,'B. WasteTracking'!I1636*'B. WasteTracking'!$H1636/100),0)</f>
        <v>0</v>
      </c>
      <c r="R1610" s="67">
        <f>IF(ISNUMBER('B. WasteTracking'!J1636), IF('B. WasteTracking'!$J$38=Calculations!$O$6,'B. WasteTracking'!J1636,'B. WasteTracking'!J1636*'B. WasteTracking'!$H1636/100),0)</f>
        <v>0</v>
      </c>
      <c r="S1610" s="67">
        <f>IF(ISNUMBER('B. WasteTracking'!K1636), 'B. WasteTracking'!K1636*'B. WasteTracking'!$H1636/100,0)</f>
        <v>0</v>
      </c>
      <c r="T1610" s="67">
        <f>IF(ISNUMBER('B. WasteTracking'!H1636), 'B. WasteTracking'!H1636,0)</f>
        <v>0</v>
      </c>
      <c r="W1610" s="9"/>
      <c r="X1610" s="9"/>
    </row>
    <row r="1611" spans="16:24" x14ac:dyDescent="0.35">
      <c r="P1611" s="14">
        <f>'B. WasteTracking'!G1637</f>
        <v>0</v>
      </c>
      <c r="Q1611" s="67">
        <f>IF(ISNUMBER('B. WasteTracking'!I1637), IF('B. WasteTracking'!$I$38=Calculations!$O$6,'B. WasteTracking'!I1637,'B. WasteTracking'!I1637*'B. WasteTracking'!$H1637/100),0)</f>
        <v>0</v>
      </c>
      <c r="R1611" s="67">
        <f>IF(ISNUMBER('B. WasteTracking'!J1637), IF('B. WasteTracking'!$J$38=Calculations!$O$6,'B. WasteTracking'!J1637,'B. WasteTracking'!J1637*'B. WasteTracking'!$H1637/100),0)</f>
        <v>0</v>
      </c>
      <c r="S1611" s="67">
        <f>IF(ISNUMBER('B. WasteTracking'!K1637), 'B. WasteTracking'!K1637*'B. WasteTracking'!$H1637/100,0)</f>
        <v>0</v>
      </c>
      <c r="T1611" s="67">
        <f>IF(ISNUMBER('B. WasteTracking'!H1637), 'B. WasteTracking'!H1637,0)</f>
        <v>0</v>
      </c>
      <c r="W1611" s="9"/>
      <c r="X1611" s="9"/>
    </row>
    <row r="1612" spans="16:24" x14ac:dyDescent="0.35">
      <c r="P1612" s="14">
        <f>'B. WasteTracking'!G1638</f>
        <v>0</v>
      </c>
      <c r="Q1612" s="67">
        <f>IF(ISNUMBER('B. WasteTracking'!I1638), IF('B. WasteTracking'!$I$38=Calculations!$O$6,'B. WasteTracking'!I1638,'B. WasteTracking'!I1638*'B. WasteTracking'!$H1638/100),0)</f>
        <v>0</v>
      </c>
      <c r="R1612" s="67">
        <f>IF(ISNUMBER('B. WasteTracking'!J1638), IF('B. WasteTracking'!$J$38=Calculations!$O$6,'B. WasteTracking'!J1638,'B. WasteTracking'!J1638*'B. WasteTracking'!$H1638/100),0)</f>
        <v>0</v>
      </c>
      <c r="S1612" s="67">
        <f>IF(ISNUMBER('B. WasteTracking'!K1638), 'B. WasteTracking'!K1638*'B. WasteTracking'!$H1638/100,0)</f>
        <v>0</v>
      </c>
      <c r="T1612" s="67">
        <f>IF(ISNUMBER('B. WasteTracking'!H1638), 'B. WasteTracking'!H1638,0)</f>
        <v>0</v>
      </c>
      <c r="W1612" s="9"/>
      <c r="X1612" s="9"/>
    </row>
    <row r="1613" spans="16:24" x14ac:dyDescent="0.35">
      <c r="P1613" s="14">
        <f>'B. WasteTracking'!G1639</f>
        <v>0</v>
      </c>
      <c r="Q1613" s="67">
        <f>IF(ISNUMBER('B. WasteTracking'!I1639), IF('B. WasteTracking'!$I$38=Calculations!$O$6,'B. WasteTracking'!I1639,'B. WasteTracking'!I1639*'B. WasteTracking'!$H1639/100),0)</f>
        <v>0</v>
      </c>
      <c r="R1613" s="67">
        <f>IF(ISNUMBER('B. WasteTracking'!J1639), IF('B. WasteTracking'!$J$38=Calculations!$O$6,'B. WasteTracking'!J1639,'B. WasteTracking'!J1639*'B. WasteTracking'!$H1639/100),0)</f>
        <v>0</v>
      </c>
      <c r="S1613" s="67">
        <f>IF(ISNUMBER('B. WasteTracking'!K1639), 'B. WasteTracking'!K1639*'B. WasteTracking'!$H1639/100,0)</f>
        <v>0</v>
      </c>
      <c r="T1613" s="67">
        <f>IF(ISNUMBER('B. WasteTracking'!H1639), 'B. WasteTracking'!H1639,0)</f>
        <v>0</v>
      </c>
      <c r="W1613" s="9"/>
      <c r="X1613" s="9"/>
    </row>
    <row r="1614" spans="16:24" x14ac:dyDescent="0.35">
      <c r="P1614" s="14">
        <f>'B. WasteTracking'!G1640</f>
        <v>0</v>
      </c>
      <c r="Q1614" s="67">
        <f>IF(ISNUMBER('B. WasteTracking'!I1640), IF('B. WasteTracking'!$I$38=Calculations!$O$6,'B. WasteTracking'!I1640,'B. WasteTracking'!I1640*'B. WasteTracking'!$H1640/100),0)</f>
        <v>0</v>
      </c>
      <c r="R1614" s="67">
        <f>IF(ISNUMBER('B. WasteTracking'!J1640), IF('B. WasteTracking'!$J$38=Calculations!$O$6,'B. WasteTracking'!J1640,'B. WasteTracking'!J1640*'B. WasteTracking'!$H1640/100),0)</f>
        <v>0</v>
      </c>
      <c r="S1614" s="67">
        <f>IF(ISNUMBER('B. WasteTracking'!K1640), 'B. WasteTracking'!K1640*'B. WasteTracking'!$H1640/100,0)</f>
        <v>0</v>
      </c>
      <c r="T1614" s="67">
        <f>IF(ISNUMBER('B. WasteTracking'!H1640), 'B. WasteTracking'!H1640,0)</f>
        <v>0</v>
      </c>
      <c r="W1614" s="9"/>
      <c r="X1614" s="9"/>
    </row>
    <row r="1615" spans="16:24" x14ac:dyDescent="0.35">
      <c r="P1615" s="14">
        <f>'B. WasteTracking'!G1641</f>
        <v>0</v>
      </c>
      <c r="Q1615" s="67">
        <f>IF(ISNUMBER('B. WasteTracking'!I1641), IF('B. WasteTracking'!$I$38=Calculations!$O$6,'B. WasteTracking'!I1641,'B. WasteTracking'!I1641*'B. WasteTracking'!$H1641/100),0)</f>
        <v>0</v>
      </c>
      <c r="R1615" s="67">
        <f>IF(ISNUMBER('B. WasteTracking'!J1641), IF('B. WasteTracking'!$J$38=Calculations!$O$6,'B. WasteTracking'!J1641,'B. WasteTracking'!J1641*'B. WasteTracking'!$H1641/100),0)</f>
        <v>0</v>
      </c>
      <c r="S1615" s="67">
        <f>IF(ISNUMBER('B. WasteTracking'!K1641), 'B. WasteTracking'!K1641*'B. WasteTracking'!$H1641/100,0)</f>
        <v>0</v>
      </c>
      <c r="T1615" s="67">
        <f>IF(ISNUMBER('B. WasteTracking'!H1641), 'B. WasteTracking'!H1641,0)</f>
        <v>0</v>
      </c>
      <c r="W1615" s="9"/>
      <c r="X1615" s="9"/>
    </row>
    <row r="1616" spans="16:24" x14ac:dyDescent="0.35">
      <c r="P1616" s="14">
        <f>'B. WasteTracking'!G1642</f>
        <v>0</v>
      </c>
      <c r="Q1616" s="67">
        <f>IF(ISNUMBER('B. WasteTracking'!I1642), IF('B. WasteTracking'!$I$38=Calculations!$O$6,'B. WasteTracking'!I1642,'B. WasteTracking'!I1642*'B. WasteTracking'!$H1642/100),0)</f>
        <v>0</v>
      </c>
      <c r="R1616" s="67">
        <f>IF(ISNUMBER('B. WasteTracking'!J1642), IF('B. WasteTracking'!$J$38=Calculations!$O$6,'B. WasteTracking'!J1642,'B. WasteTracking'!J1642*'B. WasteTracking'!$H1642/100),0)</f>
        <v>0</v>
      </c>
      <c r="S1616" s="67">
        <f>IF(ISNUMBER('B. WasteTracking'!K1642), 'B. WasteTracking'!K1642*'B. WasteTracking'!$H1642/100,0)</f>
        <v>0</v>
      </c>
      <c r="T1616" s="67">
        <f>IF(ISNUMBER('B. WasteTracking'!H1642), 'B. WasteTracking'!H1642,0)</f>
        <v>0</v>
      </c>
      <c r="W1616" s="9"/>
      <c r="X1616" s="9"/>
    </row>
    <row r="1617" spans="16:24" x14ac:dyDescent="0.35">
      <c r="P1617" s="14">
        <f>'B. WasteTracking'!G1643</f>
        <v>0</v>
      </c>
      <c r="Q1617" s="67">
        <f>IF(ISNUMBER('B. WasteTracking'!I1643), IF('B. WasteTracking'!$I$38=Calculations!$O$6,'B. WasteTracking'!I1643,'B. WasteTracking'!I1643*'B. WasteTracking'!$H1643/100),0)</f>
        <v>0</v>
      </c>
      <c r="R1617" s="67">
        <f>IF(ISNUMBER('B. WasteTracking'!J1643), IF('B. WasteTracking'!$J$38=Calculations!$O$6,'B. WasteTracking'!J1643,'B. WasteTracking'!J1643*'B. WasteTracking'!$H1643/100),0)</f>
        <v>0</v>
      </c>
      <c r="S1617" s="67">
        <f>IF(ISNUMBER('B. WasteTracking'!K1643), 'B. WasteTracking'!K1643*'B. WasteTracking'!$H1643/100,0)</f>
        <v>0</v>
      </c>
      <c r="T1617" s="67">
        <f>IF(ISNUMBER('B. WasteTracking'!H1643), 'B. WasteTracking'!H1643,0)</f>
        <v>0</v>
      </c>
      <c r="W1617" s="9"/>
      <c r="X1617" s="9"/>
    </row>
    <row r="1618" spans="16:24" x14ac:dyDescent="0.35">
      <c r="P1618" s="14">
        <f>'B. WasteTracking'!G1644</f>
        <v>0</v>
      </c>
      <c r="Q1618" s="67">
        <f>IF(ISNUMBER('B. WasteTracking'!I1644), IF('B. WasteTracking'!$I$38=Calculations!$O$6,'B. WasteTracking'!I1644,'B. WasteTracking'!I1644*'B. WasteTracking'!$H1644/100),0)</f>
        <v>0</v>
      </c>
      <c r="R1618" s="67">
        <f>IF(ISNUMBER('B. WasteTracking'!J1644), IF('B. WasteTracking'!$J$38=Calculations!$O$6,'B. WasteTracking'!J1644,'B. WasteTracking'!J1644*'B. WasteTracking'!$H1644/100),0)</f>
        <v>0</v>
      </c>
      <c r="S1618" s="67">
        <f>IF(ISNUMBER('B. WasteTracking'!K1644), 'B. WasteTracking'!K1644*'B. WasteTracking'!$H1644/100,0)</f>
        <v>0</v>
      </c>
      <c r="T1618" s="67">
        <f>IF(ISNUMBER('B. WasteTracking'!H1644), 'B. WasteTracking'!H1644,0)</f>
        <v>0</v>
      </c>
      <c r="W1618" s="9"/>
      <c r="X1618" s="9"/>
    </row>
    <row r="1619" spans="16:24" x14ac:dyDescent="0.35">
      <c r="P1619" s="14">
        <f>'B. WasteTracking'!G1645</f>
        <v>0</v>
      </c>
      <c r="Q1619" s="67">
        <f>IF(ISNUMBER('B. WasteTracking'!I1645), IF('B. WasteTracking'!$I$38=Calculations!$O$6,'B. WasteTracking'!I1645,'B. WasteTracking'!I1645*'B. WasteTracking'!$H1645/100),0)</f>
        <v>0</v>
      </c>
      <c r="R1619" s="67">
        <f>IF(ISNUMBER('B. WasteTracking'!J1645), IF('B. WasteTracking'!$J$38=Calculations!$O$6,'B. WasteTracking'!J1645,'B. WasteTracking'!J1645*'B. WasteTracking'!$H1645/100),0)</f>
        <v>0</v>
      </c>
      <c r="S1619" s="67">
        <f>IF(ISNUMBER('B. WasteTracking'!K1645), 'B. WasteTracking'!K1645*'B. WasteTracking'!$H1645/100,0)</f>
        <v>0</v>
      </c>
      <c r="T1619" s="67">
        <f>IF(ISNUMBER('B. WasteTracking'!H1645), 'B. WasteTracking'!H1645,0)</f>
        <v>0</v>
      </c>
      <c r="W1619" s="9"/>
      <c r="X1619" s="9"/>
    </row>
    <row r="1620" spans="16:24" x14ac:dyDescent="0.35">
      <c r="P1620" s="14">
        <f>'B. WasteTracking'!G1646</f>
        <v>0</v>
      </c>
      <c r="Q1620" s="67">
        <f>IF(ISNUMBER('B. WasteTracking'!I1646), IF('B. WasteTracking'!$I$38=Calculations!$O$6,'B. WasteTracking'!I1646,'B. WasteTracking'!I1646*'B. WasteTracking'!$H1646/100),0)</f>
        <v>0</v>
      </c>
      <c r="R1620" s="67">
        <f>IF(ISNUMBER('B. WasteTracking'!J1646), IF('B. WasteTracking'!$J$38=Calculations!$O$6,'B. WasteTracking'!J1646,'B. WasteTracking'!J1646*'B. WasteTracking'!$H1646/100),0)</f>
        <v>0</v>
      </c>
      <c r="S1620" s="67">
        <f>IF(ISNUMBER('B. WasteTracking'!K1646), 'B. WasteTracking'!K1646*'B. WasteTracking'!$H1646/100,0)</f>
        <v>0</v>
      </c>
      <c r="T1620" s="67">
        <f>IF(ISNUMBER('B. WasteTracking'!H1646), 'B. WasteTracking'!H1646,0)</f>
        <v>0</v>
      </c>
      <c r="W1620" s="9"/>
      <c r="X1620" s="9"/>
    </row>
    <row r="1621" spans="16:24" x14ac:dyDescent="0.35">
      <c r="P1621" s="14">
        <f>'B. WasteTracking'!G1647</f>
        <v>0</v>
      </c>
      <c r="Q1621" s="67">
        <f>IF(ISNUMBER('B. WasteTracking'!I1647), IF('B. WasteTracking'!$I$38=Calculations!$O$6,'B. WasteTracking'!I1647,'B. WasteTracking'!I1647*'B. WasteTracking'!$H1647/100),0)</f>
        <v>0</v>
      </c>
      <c r="R1621" s="67">
        <f>IF(ISNUMBER('B. WasteTracking'!J1647), IF('B. WasteTracking'!$J$38=Calculations!$O$6,'B. WasteTracking'!J1647,'B. WasteTracking'!J1647*'B. WasteTracking'!$H1647/100),0)</f>
        <v>0</v>
      </c>
      <c r="S1621" s="67">
        <f>IF(ISNUMBER('B. WasteTracking'!K1647), 'B. WasteTracking'!K1647*'B. WasteTracking'!$H1647/100,0)</f>
        <v>0</v>
      </c>
      <c r="T1621" s="67">
        <f>IF(ISNUMBER('B. WasteTracking'!H1647), 'B. WasteTracking'!H1647,0)</f>
        <v>0</v>
      </c>
      <c r="W1621" s="9"/>
      <c r="X1621" s="9"/>
    </row>
    <row r="1622" spans="16:24" x14ac:dyDescent="0.35">
      <c r="P1622" s="14">
        <f>'B. WasteTracking'!G1648</f>
        <v>0</v>
      </c>
      <c r="Q1622" s="67">
        <f>IF(ISNUMBER('B. WasteTracking'!I1648), IF('B. WasteTracking'!$I$38=Calculations!$O$6,'B. WasteTracking'!I1648,'B. WasteTracking'!I1648*'B. WasteTracking'!$H1648/100),0)</f>
        <v>0</v>
      </c>
      <c r="R1622" s="67">
        <f>IF(ISNUMBER('B. WasteTracking'!J1648), IF('B. WasteTracking'!$J$38=Calculations!$O$6,'B. WasteTracking'!J1648,'B. WasteTracking'!J1648*'B. WasteTracking'!$H1648/100),0)</f>
        <v>0</v>
      </c>
      <c r="S1622" s="67">
        <f>IF(ISNUMBER('B. WasteTracking'!K1648), 'B. WasteTracking'!K1648*'B. WasteTracking'!$H1648/100,0)</f>
        <v>0</v>
      </c>
      <c r="T1622" s="67">
        <f>IF(ISNUMBER('B. WasteTracking'!H1648), 'B. WasteTracking'!H1648,0)</f>
        <v>0</v>
      </c>
      <c r="W1622" s="9"/>
      <c r="X1622" s="9"/>
    </row>
    <row r="1623" spans="16:24" x14ac:dyDescent="0.35">
      <c r="P1623" s="14">
        <f>'B. WasteTracking'!G1649</f>
        <v>0</v>
      </c>
      <c r="Q1623" s="67">
        <f>IF(ISNUMBER('B. WasteTracking'!I1649), IF('B. WasteTracking'!$I$38=Calculations!$O$6,'B. WasteTracking'!I1649,'B. WasteTracking'!I1649*'B. WasteTracking'!$H1649/100),0)</f>
        <v>0</v>
      </c>
      <c r="R1623" s="67">
        <f>IF(ISNUMBER('B. WasteTracking'!J1649), IF('B. WasteTracking'!$J$38=Calculations!$O$6,'B. WasteTracking'!J1649,'B. WasteTracking'!J1649*'B. WasteTracking'!$H1649/100),0)</f>
        <v>0</v>
      </c>
      <c r="S1623" s="67">
        <f>IF(ISNUMBER('B. WasteTracking'!K1649), 'B. WasteTracking'!K1649*'B. WasteTracking'!$H1649/100,0)</f>
        <v>0</v>
      </c>
      <c r="T1623" s="67">
        <f>IF(ISNUMBER('B. WasteTracking'!H1649), 'B. WasteTracking'!H1649,0)</f>
        <v>0</v>
      </c>
      <c r="W1623" s="9"/>
      <c r="X1623" s="9"/>
    </row>
    <row r="1624" spans="16:24" x14ac:dyDescent="0.35">
      <c r="P1624" s="14">
        <f>'B. WasteTracking'!G1650</f>
        <v>0</v>
      </c>
      <c r="Q1624" s="67">
        <f>IF(ISNUMBER('B. WasteTracking'!I1650), IF('B. WasteTracking'!$I$38=Calculations!$O$6,'B. WasteTracking'!I1650,'B. WasteTracking'!I1650*'B. WasteTracking'!$H1650/100),0)</f>
        <v>0</v>
      </c>
      <c r="R1624" s="67">
        <f>IF(ISNUMBER('B. WasteTracking'!J1650), IF('B. WasteTracking'!$J$38=Calculations!$O$6,'B. WasteTracking'!J1650,'B. WasteTracking'!J1650*'B. WasteTracking'!$H1650/100),0)</f>
        <v>0</v>
      </c>
      <c r="S1624" s="67">
        <f>IF(ISNUMBER('B. WasteTracking'!K1650), 'B. WasteTracking'!K1650*'B. WasteTracking'!$H1650/100,0)</f>
        <v>0</v>
      </c>
      <c r="T1624" s="67">
        <f>IF(ISNUMBER('B. WasteTracking'!H1650), 'B. WasteTracking'!H1650,0)</f>
        <v>0</v>
      </c>
      <c r="W1624" s="9"/>
      <c r="X1624" s="9"/>
    </row>
    <row r="1625" spans="16:24" x14ac:dyDescent="0.35">
      <c r="P1625" s="14">
        <f>'B. WasteTracking'!G1651</f>
        <v>0</v>
      </c>
      <c r="Q1625" s="67">
        <f>IF(ISNUMBER('B. WasteTracking'!I1651), IF('B. WasteTracking'!$I$38=Calculations!$O$6,'B. WasteTracking'!I1651,'B. WasteTracking'!I1651*'B. WasteTracking'!$H1651/100),0)</f>
        <v>0</v>
      </c>
      <c r="R1625" s="67">
        <f>IF(ISNUMBER('B. WasteTracking'!J1651), IF('B. WasteTracking'!$J$38=Calculations!$O$6,'B. WasteTracking'!J1651,'B. WasteTracking'!J1651*'B. WasteTracking'!$H1651/100),0)</f>
        <v>0</v>
      </c>
      <c r="S1625" s="67">
        <f>IF(ISNUMBER('B. WasteTracking'!K1651), 'B. WasteTracking'!K1651*'B. WasteTracking'!$H1651/100,0)</f>
        <v>0</v>
      </c>
      <c r="T1625" s="67">
        <f>IF(ISNUMBER('B. WasteTracking'!H1651), 'B. WasteTracking'!H1651,0)</f>
        <v>0</v>
      </c>
      <c r="W1625" s="9"/>
      <c r="X1625" s="9"/>
    </row>
    <row r="1626" spans="16:24" x14ac:dyDescent="0.35">
      <c r="P1626" s="14">
        <f>'B. WasteTracking'!G1652</f>
        <v>0</v>
      </c>
      <c r="Q1626" s="67">
        <f>IF(ISNUMBER('B. WasteTracking'!I1652), IF('B. WasteTracking'!$I$38=Calculations!$O$6,'B. WasteTracking'!I1652,'B. WasteTracking'!I1652*'B. WasteTracking'!$H1652/100),0)</f>
        <v>0</v>
      </c>
      <c r="R1626" s="67">
        <f>IF(ISNUMBER('B. WasteTracking'!J1652), IF('B. WasteTracking'!$J$38=Calculations!$O$6,'B. WasteTracking'!J1652,'B. WasteTracking'!J1652*'B. WasteTracking'!$H1652/100),0)</f>
        <v>0</v>
      </c>
      <c r="S1626" s="67">
        <f>IF(ISNUMBER('B. WasteTracking'!K1652), 'B. WasteTracking'!K1652*'B. WasteTracking'!$H1652/100,0)</f>
        <v>0</v>
      </c>
      <c r="T1626" s="67">
        <f>IF(ISNUMBER('B. WasteTracking'!H1652), 'B. WasteTracking'!H1652,0)</f>
        <v>0</v>
      </c>
      <c r="W1626" s="9"/>
      <c r="X1626" s="9"/>
    </row>
    <row r="1627" spans="16:24" x14ac:dyDescent="0.35">
      <c r="P1627" s="14">
        <f>'B. WasteTracking'!G1653</f>
        <v>0</v>
      </c>
      <c r="Q1627" s="67">
        <f>IF(ISNUMBER('B. WasteTracking'!I1653), IF('B. WasteTracking'!$I$38=Calculations!$O$6,'B. WasteTracking'!I1653,'B. WasteTracking'!I1653*'B. WasteTracking'!$H1653/100),0)</f>
        <v>0</v>
      </c>
      <c r="R1627" s="67">
        <f>IF(ISNUMBER('B. WasteTracking'!J1653), IF('B. WasteTracking'!$J$38=Calculations!$O$6,'B. WasteTracking'!J1653,'B. WasteTracking'!J1653*'B. WasteTracking'!$H1653/100),0)</f>
        <v>0</v>
      </c>
      <c r="S1627" s="67">
        <f>IF(ISNUMBER('B. WasteTracking'!K1653), 'B. WasteTracking'!K1653*'B. WasteTracking'!$H1653/100,0)</f>
        <v>0</v>
      </c>
      <c r="T1627" s="67">
        <f>IF(ISNUMBER('B. WasteTracking'!H1653), 'B. WasteTracking'!H1653,0)</f>
        <v>0</v>
      </c>
      <c r="W1627" s="9"/>
      <c r="X1627" s="9"/>
    </row>
    <row r="1628" spans="16:24" x14ac:dyDescent="0.35">
      <c r="P1628" s="14">
        <f>'B. WasteTracking'!G1654</f>
        <v>0</v>
      </c>
      <c r="Q1628" s="67">
        <f>IF(ISNUMBER('B. WasteTracking'!I1654), IF('B. WasteTracking'!$I$38=Calculations!$O$6,'B. WasteTracking'!I1654,'B. WasteTracking'!I1654*'B. WasteTracking'!$H1654/100),0)</f>
        <v>0</v>
      </c>
      <c r="R1628" s="67">
        <f>IF(ISNUMBER('B. WasteTracking'!J1654), IF('B. WasteTracking'!$J$38=Calculations!$O$6,'B. WasteTracking'!J1654,'B. WasteTracking'!J1654*'B. WasteTracking'!$H1654/100),0)</f>
        <v>0</v>
      </c>
      <c r="S1628" s="67">
        <f>IF(ISNUMBER('B. WasteTracking'!K1654), 'B. WasteTracking'!K1654*'B. WasteTracking'!$H1654/100,0)</f>
        <v>0</v>
      </c>
      <c r="T1628" s="67">
        <f>IF(ISNUMBER('B. WasteTracking'!H1654), 'B. WasteTracking'!H1654,0)</f>
        <v>0</v>
      </c>
      <c r="W1628" s="9"/>
      <c r="X1628" s="9"/>
    </row>
    <row r="1629" spans="16:24" x14ac:dyDescent="0.35">
      <c r="P1629" s="14">
        <f>'B. WasteTracking'!G1655</f>
        <v>0</v>
      </c>
      <c r="Q1629" s="67">
        <f>IF(ISNUMBER('B. WasteTracking'!I1655), IF('B. WasteTracking'!$I$38=Calculations!$O$6,'B. WasteTracking'!I1655,'B. WasteTracking'!I1655*'B. WasteTracking'!$H1655/100),0)</f>
        <v>0</v>
      </c>
      <c r="R1629" s="67">
        <f>IF(ISNUMBER('B. WasteTracking'!J1655), IF('B. WasteTracking'!$J$38=Calculations!$O$6,'B. WasteTracking'!J1655,'B. WasteTracking'!J1655*'B. WasteTracking'!$H1655/100),0)</f>
        <v>0</v>
      </c>
      <c r="S1629" s="67">
        <f>IF(ISNUMBER('B. WasteTracking'!K1655), 'B. WasteTracking'!K1655*'B. WasteTracking'!$H1655/100,0)</f>
        <v>0</v>
      </c>
      <c r="T1629" s="67">
        <f>IF(ISNUMBER('B. WasteTracking'!H1655), 'B. WasteTracking'!H1655,0)</f>
        <v>0</v>
      </c>
      <c r="W1629" s="9"/>
      <c r="X1629" s="9"/>
    </row>
    <row r="1630" spans="16:24" x14ac:dyDescent="0.35">
      <c r="P1630" s="14">
        <f>'B. WasteTracking'!G1656</f>
        <v>0</v>
      </c>
      <c r="Q1630" s="67">
        <f>IF(ISNUMBER('B. WasteTracking'!I1656), IF('B. WasteTracking'!$I$38=Calculations!$O$6,'B. WasteTracking'!I1656,'B. WasteTracking'!I1656*'B. WasteTracking'!$H1656/100),0)</f>
        <v>0</v>
      </c>
      <c r="R1630" s="67">
        <f>IF(ISNUMBER('B. WasteTracking'!J1656), IF('B. WasteTracking'!$J$38=Calculations!$O$6,'B. WasteTracking'!J1656,'B. WasteTracking'!J1656*'B. WasteTracking'!$H1656/100),0)</f>
        <v>0</v>
      </c>
      <c r="S1630" s="67">
        <f>IF(ISNUMBER('B. WasteTracking'!K1656), 'B. WasteTracking'!K1656*'B. WasteTracking'!$H1656/100,0)</f>
        <v>0</v>
      </c>
      <c r="T1630" s="67">
        <f>IF(ISNUMBER('B. WasteTracking'!H1656), 'B. WasteTracking'!H1656,0)</f>
        <v>0</v>
      </c>
      <c r="W1630" s="9"/>
      <c r="X1630" s="9"/>
    </row>
    <row r="1631" spans="16:24" x14ac:dyDescent="0.35">
      <c r="P1631" s="14">
        <f>'B. WasteTracking'!G1657</f>
        <v>0</v>
      </c>
      <c r="Q1631" s="67">
        <f>IF(ISNUMBER('B. WasteTracking'!I1657), IF('B. WasteTracking'!$I$38=Calculations!$O$6,'B. WasteTracking'!I1657,'B. WasteTracking'!I1657*'B. WasteTracking'!$H1657/100),0)</f>
        <v>0</v>
      </c>
      <c r="R1631" s="67">
        <f>IF(ISNUMBER('B. WasteTracking'!J1657), IF('B. WasteTracking'!$J$38=Calculations!$O$6,'B. WasteTracking'!J1657,'B. WasteTracking'!J1657*'B. WasteTracking'!$H1657/100),0)</f>
        <v>0</v>
      </c>
      <c r="S1631" s="67">
        <f>IF(ISNUMBER('B. WasteTracking'!K1657), 'B. WasteTracking'!K1657*'B. WasteTracking'!$H1657/100,0)</f>
        <v>0</v>
      </c>
      <c r="T1631" s="67">
        <f>IF(ISNUMBER('B. WasteTracking'!H1657), 'B. WasteTracking'!H1657,0)</f>
        <v>0</v>
      </c>
      <c r="W1631" s="9"/>
      <c r="X1631" s="9"/>
    </row>
    <row r="1632" spans="16:24" x14ac:dyDescent="0.35">
      <c r="P1632" s="14">
        <f>'B. WasteTracking'!G1658</f>
        <v>0</v>
      </c>
      <c r="Q1632" s="67">
        <f>IF(ISNUMBER('B. WasteTracking'!I1658), IF('B. WasteTracking'!$I$38=Calculations!$O$6,'B. WasteTracking'!I1658,'B. WasteTracking'!I1658*'B. WasteTracking'!$H1658/100),0)</f>
        <v>0</v>
      </c>
      <c r="R1632" s="67">
        <f>IF(ISNUMBER('B. WasteTracking'!J1658), IF('B. WasteTracking'!$J$38=Calculations!$O$6,'B. WasteTracking'!J1658,'B. WasteTracking'!J1658*'B. WasteTracking'!$H1658/100),0)</f>
        <v>0</v>
      </c>
      <c r="S1632" s="67">
        <f>IF(ISNUMBER('B. WasteTracking'!K1658), 'B. WasteTracking'!K1658*'B. WasteTracking'!$H1658/100,0)</f>
        <v>0</v>
      </c>
      <c r="T1632" s="67">
        <f>IF(ISNUMBER('B. WasteTracking'!H1658), 'B. WasteTracking'!H1658,0)</f>
        <v>0</v>
      </c>
      <c r="W1632" s="9"/>
      <c r="X1632" s="9"/>
    </row>
    <row r="1633" spans="16:24" x14ac:dyDescent="0.35">
      <c r="P1633" s="14">
        <f>'B. WasteTracking'!G1659</f>
        <v>0</v>
      </c>
      <c r="Q1633" s="67">
        <f>IF(ISNUMBER('B. WasteTracking'!I1659), IF('B. WasteTracking'!$I$38=Calculations!$O$6,'B. WasteTracking'!I1659,'B. WasteTracking'!I1659*'B. WasteTracking'!$H1659/100),0)</f>
        <v>0</v>
      </c>
      <c r="R1633" s="67">
        <f>IF(ISNUMBER('B. WasteTracking'!J1659), IF('B. WasteTracking'!$J$38=Calculations!$O$6,'B. WasteTracking'!J1659,'B. WasteTracking'!J1659*'B. WasteTracking'!$H1659/100),0)</f>
        <v>0</v>
      </c>
      <c r="S1633" s="67">
        <f>IF(ISNUMBER('B. WasteTracking'!K1659), 'B. WasteTracking'!K1659*'B. WasteTracking'!$H1659/100,0)</f>
        <v>0</v>
      </c>
      <c r="T1633" s="67">
        <f>IF(ISNUMBER('B. WasteTracking'!H1659), 'B. WasteTracking'!H1659,0)</f>
        <v>0</v>
      </c>
      <c r="W1633" s="9"/>
      <c r="X1633" s="9"/>
    </row>
    <row r="1634" spans="16:24" x14ac:dyDescent="0.35">
      <c r="P1634" s="14">
        <f>'B. WasteTracking'!G1660</f>
        <v>0</v>
      </c>
      <c r="Q1634" s="67">
        <f>IF(ISNUMBER('B. WasteTracking'!I1660), IF('B. WasteTracking'!$I$38=Calculations!$O$6,'B. WasteTracking'!I1660,'B. WasteTracking'!I1660*'B. WasteTracking'!$H1660/100),0)</f>
        <v>0</v>
      </c>
      <c r="R1634" s="67">
        <f>IF(ISNUMBER('B. WasteTracking'!J1660), IF('B. WasteTracking'!$J$38=Calculations!$O$6,'B. WasteTracking'!J1660,'B. WasteTracking'!J1660*'B. WasteTracking'!$H1660/100),0)</f>
        <v>0</v>
      </c>
      <c r="S1634" s="67">
        <f>IF(ISNUMBER('B. WasteTracking'!K1660), 'B. WasteTracking'!K1660*'B. WasteTracking'!$H1660/100,0)</f>
        <v>0</v>
      </c>
      <c r="T1634" s="67">
        <f>IF(ISNUMBER('B. WasteTracking'!H1660), 'B. WasteTracking'!H1660,0)</f>
        <v>0</v>
      </c>
      <c r="W1634" s="9"/>
      <c r="X1634" s="9"/>
    </row>
    <row r="1635" spans="16:24" x14ac:dyDescent="0.35">
      <c r="P1635" s="14">
        <f>'B. WasteTracking'!G1661</f>
        <v>0</v>
      </c>
      <c r="Q1635" s="67">
        <f>IF(ISNUMBER('B. WasteTracking'!I1661), IF('B. WasteTracking'!$I$38=Calculations!$O$6,'B. WasteTracking'!I1661,'B. WasteTracking'!I1661*'B. WasteTracking'!$H1661/100),0)</f>
        <v>0</v>
      </c>
      <c r="R1635" s="67">
        <f>IF(ISNUMBER('B. WasteTracking'!J1661), IF('B. WasteTracking'!$J$38=Calculations!$O$6,'B. WasteTracking'!J1661,'B. WasteTracking'!J1661*'B. WasteTracking'!$H1661/100),0)</f>
        <v>0</v>
      </c>
      <c r="S1635" s="67">
        <f>IF(ISNUMBER('B. WasteTracking'!K1661), 'B. WasteTracking'!K1661*'B. WasteTracking'!$H1661/100,0)</f>
        <v>0</v>
      </c>
      <c r="T1635" s="67">
        <f>IF(ISNUMBER('B. WasteTracking'!H1661), 'B. WasteTracking'!H1661,0)</f>
        <v>0</v>
      </c>
      <c r="W1635" s="9"/>
      <c r="X1635" s="9"/>
    </row>
    <row r="1636" spans="16:24" x14ac:dyDescent="0.35">
      <c r="P1636" s="14">
        <f>'B. WasteTracking'!G1662</f>
        <v>0</v>
      </c>
      <c r="Q1636" s="67">
        <f>IF(ISNUMBER('B. WasteTracking'!I1662), IF('B. WasteTracking'!$I$38=Calculations!$O$6,'B. WasteTracking'!I1662,'B. WasteTracking'!I1662*'B. WasteTracking'!$H1662/100),0)</f>
        <v>0</v>
      </c>
      <c r="R1636" s="67">
        <f>IF(ISNUMBER('B. WasteTracking'!J1662), IF('B. WasteTracking'!$J$38=Calculations!$O$6,'B. WasteTracking'!J1662,'B. WasteTracking'!J1662*'B. WasteTracking'!$H1662/100),0)</f>
        <v>0</v>
      </c>
      <c r="S1636" s="67">
        <f>IF(ISNUMBER('B. WasteTracking'!K1662), 'B. WasteTracking'!K1662*'B. WasteTracking'!$H1662/100,0)</f>
        <v>0</v>
      </c>
      <c r="T1636" s="67">
        <f>IF(ISNUMBER('B. WasteTracking'!H1662), 'B. WasteTracking'!H1662,0)</f>
        <v>0</v>
      </c>
      <c r="W1636" s="9"/>
      <c r="X1636" s="9"/>
    </row>
    <row r="1637" spans="16:24" x14ac:dyDescent="0.35">
      <c r="P1637" s="14">
        <f>'B. WasteTracking'!G1663</f>
        <v>0</v>
      </c>
      <c r="Q1637" s="67">
        <f>IF(ISNUMBER('B. WasteTracking'!I1663), IF('B. WasteTracking'!$I$38=Calculations!$O$6,'B. WasteTracking'!I1663,'B. WasteTracking'!I1663*'B. WasteTracking'!$H1663/100),0)</f>
        <v>0</v>
      </c>
      <c r="R1637" s="67">
        <f>IF(ISNUMBER('B. WasteTracking'!J1663), IF('B. WasteTracking'!$J$38=Calculations!$O$6,'B. WasteTracking'!J1663,'B. WasteTracking'!J1663*'B. WasteTracking'!$H1663/100),0)</f>
        <v>0</v>
      </c>
      <c r="S1637" s="67">
        <f>IF(ISNUMBER('B. WasteTracking'!K1663), 'B. WasteTracking'!K1663*'B. WasteTracking'!$H1663/100,0)</f>
        <v>0</v>
      </c>
      <c r="T1637" s="67">
        <f>IF(ISNUMBER('B. WasteTracking'!H1663), 'B. WasteTracking'!H1663,0)</f>
        <v>0</v>
      </c>
      <c r="W1637" s="9"/>
      <c r="X1637" s="9"/>
    </row>
    <row r="1638" spans="16:24" x14ac:dyDescent="0.35">
      <c r="P1638" s="14">
        <f>'B. WasteTracking'!G1664</f>
        <v>0</v>
      </c>
      <c r="Q1638" s="67">
        <f>IF(ISNUMBER('B. WasteTracking'!I1664), IF('B. WasteTracking'!$I$38=Calculations!$O$6,'B. WasteTracking'!I1664,'B. WasteTracking'!I1664*'B. WasteTracking'!$H1664/100),0)</f>
        <v>0</v>
      </c>
      <c r="R1638" s="67">
        <f>IF(ISNUMBER('B. WasteTracking'!J1664), IF('B. WasteTracking'!$J$38=Calculations!$O$6,'B. WasteTracking'!J1664,'B. WasteTracking'!J1664*'B. WasteTracking'!$H1664/100),0)</f>
        <v>0</v>
      </c>
      <c r="S1638" s="67">
        <f>IF(ISNUMBER('B. WasteTracking'!K1664), 'B. WasteTracking'!K1664*'B. WasteTracking'!$H1664/100,0)</f>
        <v>0</v>
      </c>
      <c r="T1638" s="67">
        <f>IF(ISNUMBER('B. WasteTracking'!H1664), 'B. WasteTracking'!H1664,0)</f>
        <v>0</v>
      </c>
      <c r="W1638" s="9"/>
      <c r="X1638" s="9"/>
    </row>
    <row r="1639" spans="16:24" x14ac:dyDescent="0.35">
      <c r="P1639" s="14">
        <f>'B. WasteTracking'!G1665</f>
        <v>0</v>
      </c>
      <c r="Q1639" s="67">
        <f>IF(ISNUMBER('B. WasteTracking'!I1665), IF('B. WasteTracking'!$I$38=Calculations!$O$6,'B. WasteTracking'!I1665,'B. WasteTracking'!I1665*'B. WasteTracking'!$H1665/100),0)</f>
        <v>0</v>
      </c>
      <c r="R1639" s="67">
        <f>IF(ISNUMBER('B. WasteTracking'!J1665), IF('B. WasteTracking'!$J$38=Calculations!$O$6,'B. WasteTracking'!J1665,'B. WasteTracking'!J1665*'B. WasteTracking'!$H1665/100),0)</f>
        <v>0</v>
      </c>
      <c r="S1639" s="67">
        <f>IF(ISNUMBER('B. WasteTracking'!K1665), 'B. WasteTracking'!K1665*'B. WasteTracking'!$H1665/100,0)</f>
        <v>0</v>
      </c>
      <c r="T1639" s="67">
        <f>IF(ISNUMBER('B. WasteTracking'!H1665), 'B. WasteTracking'!H1665,0)</f>
        <v>0</v>
      </c>
      <c r="W1639" s="9"/>
      <c r="X1639" s="9"/>
    </row>
    <row r="1640" spans="16:24" x14ac:dyDescent="0.35">
      <c r="P1640" s="14">
        <f>'B. WasteTracking'!G1666</f>
        <v>0</v>
      </c>
      <c r="Q1640" s="67">
        <f>IF(ISNUMBER('B. WasteTracking'!I1666), IF('B. WasteTracking'!$I$38=Calculations!$O$6,'B. WasteTracking'!I1666,'B. WasteTracking'!I1666*'B. WasteTracking'!$H1666/100),0)</f>
        <v>0</v>
      </c>
      <c r="R1640" s="67">
        <f>IF(ISNUMBER('B. WasteTracking'!J1666), IF('B. WasteTracking'!$J$38=Calculations!$O$6,'B. WasteTracking'!J1666,'B. WasteTracking'!J1666*'B. WasteTracking'!$H1666/100),0)</f>
        <v>0</v>
      </c>
      <c r="S1640" s="67">
        <f>IF(ISNUMBER('B. WasteTracking'!K1666), 'B. WasteTracking'!K1666*'B. WasteTracking'!$H1666/100,0)</f>
        <v>0</v>
      </c>
      <c r="T1640" s="67">
        <f>IF(ISNUMBER('B. WasteTracking'!H1666), 'B. WasteTracking'!H1666,0)</f>
        <v>0</v>
      </c>
      <c r="W1640" s="9"/>
      <c r="X1640" s="9"/>
    </row>
    <row r="1641" spans="16:24" x14ac:dyDescent="0.35">
      <c r="P1641" s="14">
        <f>'B. WasteTracking'!G1667</f>
        <v>0</v>
      </c>
      <c r="Q1641" s="67">
        <f>IF(ISNUMBER('B. WasteTracking'!I1667), IF('B. WasteTracking'!$I$38=Calculations!$O$6,'B. WasteTracking'!I1667,'B. WasteTracking'!I1667*'B. WasteTracking'!$H1667/100),0)</f>
        <v>0</v>
      </c>
      <c r="R1641" s="67">
        <f>IF(ISNUMBER('B. WasteTracking'!J1667), IF('B. WasteTracking'!$J$38=Calculations!$O$6,'B. WasteTracking'!J1667,'B. WasteTracking'!J1667*'B. WasteTracking'!$H1667/100),0)</f>
        <v>0</v>
      </c>
      <c r="S1641" s="67">
        <f>IF(ISNUMBER('B. WasteTracking'!K1667), 'B. WasteTracking'!K1667*'B. WasteTracking'!$H1667/100,0)</f>
        <v>0</v>
      </c>
      <c r="T1641" s="67">
        <f>IF(ISNUMBER('B. WasteTracking'!H1667), 'B. WasteTracking'!H1667,0)</f>
        <v>0</v>
      </c>
      <c r="W1641" s="9"/>
      <c r="X1641" s="9"/>
    </row>
    <row r="1642" spans="16:24" x14ac:dyDescent="0.35">
      <c r="P1642" s="14">
        <f>'B. WasteTracking'!G1668</f>
        <v>0</v>
      </c>
      <c r="Q1642" s="67">
        <f>IF(ISNUMBER('B. WasteTracking'!I1668), IF('B. WasteTracking'!$I$38=Calculations!$O$6,'B. WasteTracking'!I1668,'B. WasteTracking'!I1668*'B. WasteTracking'!$H1668/100),0)</f>
        <v>0</v>
      </c>
      <c r="R1642" s="67">
        <f>IF(ISNUMBER('B. WasteTracking'!J1668), IF('B. WasteTracking'!$J$38=Calculations!$O$6,'B. WasteTracking'!J1668,'B. WasteTracking'!J1668*'B. WasteTracking'!$H1668/100),0)</f>
        <v>0</v>
      </c>
      <c r="S1642" s="67">
        <f>IF(ISNUMBER('B. WasteTracking'!K1668), 'B. WasteTracking'!K1668*'B. WasteTracking'!$H1668/100,0)</f>
        <v>0</v>
      </c>
      <c r="T1642" s="67">
        <f>IF(ISNUMBER('B. WasteTracking'!H1668), 'B. WasteTracking'!H1668,0)</f>
        <v>0</v>
      </c>
      <c r="W1642" s="9"/>
      <c r="X1642" s="9"/>
    </row>
    <row r="1643" spans="16:24" x14ac:dyDescent="0.35">
      <c r="P1643" s="14">
        <f>'B. WasteTracking'!G1669</f>
        <v>0</v>
      </c>
      <c r="Q1643" s="67">
        <f>IF(ISNUMBER('B. WasteTracking'!I1669), IF('B. WasteTracking'!$I$38=Calculations!$O$6,'B. WasteTracking'!I1669,'B. WasteTracking'!I1669*'B. WasteTracking'!$H1669/100),0)</f>
        <v>0</v>
      </c>
      <c r="R1643" s="67">
        <f>IF(ISNUMBER('B. WasteTracking'!J1669), IF('B. WasteTracking'!$J$38=Calculations!$O$6,'B. WasteTracking'!J1669,'B. WasteTracking'!J1669*'B. WasteTracking'!$H1669/100),0)</f>
        <v>0</v>
      </c>
      <c r="S1643" s="67">
        <f>IF(ISNUMBER('B. WasteTracking'!K1669), 'B. WasteTracking'!K1669*'B. WasteTracking'!$H1669/100,0)</f>
        <v>0</v>
      </c>
      <c r="T1643" s="67">
        <f>IF(ISNUMBER('B. WasteTracking'!H1669), 'B. WasteTracking'!H1669,0)</f>
        <v>0</v>
      </c>
      <c r="W1643" s="9"/>
      <c r="X1643" s="9"/>
    </row>
    <row r="1644" spans="16:24" x14ac:dyDescent="0.35">
      <c r="P1644" s="14">
        <f>'B. WasteTracking'!G1670</f>
        <v>0</v>
      </c>
      <c r="Q1644" s="67">
        <f>IF(ISNUMBER('B. WasteTracking'!I1670), IF('B. WasteTracking'!$I$38=Calculations!$O$6,'B. WasteTracking'!I1670,'B. WasteTracking'!I1670*'B. WasteTracking'!$H1670/100),0)</f>
        <v>0</v>
      </c>
      <c r="R1644" s="67">
        <f>IF(ISNUMBER('B. WasteTracking'!J1670), IF('B. WasteTracking'!$J$38=Calculations!$O$6,'B. WasteTracking'!J1670,'B. WasteTracking'!J1670*'B. WasteTracking'!$H1670/100),0)</f>
        <v>0</v>
      </c>
      <c r="S1644" s="67">
        <f>IF(ISNUMBER('B. WasteTracking'!K1670), 'B. WasteTracking'!K1670*'B. WasteTracking'!$H1670/100,0)</f>
        <v>0</v>
      </c>
      <c r="T1644" s="67">
        <f>IF(ISNUMBER('B. WasteTracking'!H1670), 'B. WasteTracking'!H1670,0)</f>
        <v>0</v>
      </c>
      <c r="W1644" s="9"/>
      <c r="X1644" s="9"/>
    </row>
    <row r="1645" spans="16:24" x14ac:dyDescent="0.35">
      <c r="P1645" s="14">
        <f>'B. WasteTracking'!G1671</f>
        <v>0</v>
      </c>
      <c r="Q1645" s="67">
        <f>IF(ISNUMBER('B. WasteTracking'!I1671), IF('B. WasteTracking'!$I$38=Calculations!$O$6,'B. WasteTracking'!I1671,'B. WasteTracking'!I1671*'B. WasteTracking'!$H1671/100),0)</f>
        <v>0</v>
      </c>
      <c r="R1645" s="67">
        <f>IF(ISNUMBER('B. WasteTracking'!J1671), IF('B. WasteTracking'!$J$38=Calculations!$O$6,'B. WasteTracking'!J1671,'B. WasteTracking'!J1671*'B. WasteTracking'!$H1671/100),0)</f>
        <v>0</v>
      </c>
      <c r="S1645" s="67">
        <f>IF(ISNUMBER('B. WasteTracking'!K1671), 'B. WasteTracking'!K1671*'B. WasteTracking'!$H1671/100,0)</f>
        <v>0</v>
      </c>
      <c r="T1645" s="67">
        <f>IF(ISNUMBER('B. WasteTracking'!H1671), 'B. WasteTracking'!H1671,0)</f>
        <v>0</v>
      </c>
      <c r="W1645" s="9"/>
      <c r="X1645" s="9"/>
    </row>
    <row r="1646" spans="16:24" x14ac:dyDescent="0.35">
      <c r="P1646" s="14">
        <f>'B. WasteTracking'!G1672</f>
        <v>0</v>
      </c>
      <c r="Q1646" s="67">
        <f>IF(ISNUMBER('B. WasteTracking'!I1672), IF('B. WasteTracking'!$I$38=Calculations!$O$6,'B. WasteTracking'!I1672,'B. WasteTracking'!I1672*'B. WasteTracking'!$H1672/100),0)</f>
        <v>0</v>
      </c>
      <c r="R1646" s="67">
        <f>IF(ISNUMBER('B. WasteTracking'!J1672), IF('B. WasteTracking'!$J$38=Calculations!$O$6,'B. WasteTracking'!J1672,'B. WasteTracking'!J1672*'B. WasteTracking'!$H1672/100),0)</f>
        <v>0</v>
      </c>
      <c r="S1646" s="67">
        <f>IF(ISNUMBER('B. WasteTracking'!K1672), 'B. WasteTracking'!K1672*'B. WasteTracking'!$H1672/100,0)</f>
        <v>0</v>
      </c>
      <c r="T1646" s="67">
        <f>IF(ISNUMBER('B. WasteTracking'!H1672), 'B. WasteTracking'!H1672,0)</f>
        <v>0</v>
      </c>
      <c r="W1646" s="9"/>
      <c r="X1646" s="9"/>
    </row>
    <row r="1647" spans="16:24" x14ac:dyDescent="0.35">
      <c r="P1647" s="14">
        <f>'B. WasteTracking'!G1673</f>
        <v>0</v>
      </c>
      <c r="Q1647" s="67">
        <f>IF(ISNUMBER('B. WasteTracking'!I1673), IF('B. WasteTracking'!$I$38=Calculations!$O$6,'B. WasteTracking'!I1673,'B. WasteTracking'!I1673*'B. WasteTracking'!$H1673/100),0)</f>
        <v>0</v>
      </c>
      <c r="R1647" s="67">
        <f>IF(ISNUMBER('B. WasteTracking'!J1673), IF('B. WasteTracking'!$J$38=Calculations!$O$6,'B. WasteTracking'!J1673,'B. WasteTracking'!J1673*'B. WasteTracking'!$H1673/100),0)</f>
        <v>0</v>
      </c>
      <c r="S1647" s="67">
        <f>IF(ISNUMBER('B. WasteTracking'!K1673), 'B. WasteTracking'!K1673*'B. WasteTracking'!$H1673/100,0)</f>
        <v>0</v>
      </c>
      <c r="T1647" s="67">
        <f>IF(ISNUMBER('B. WasteTracking'!H1673), 'B. WasteTracking'!H1673,0)</f>
        <v>0</v>
      </c>
      <c r="W1647" s="9"/>
      <c r="X1647" s="9"/>
    </row>
    <row r="1648" spans="16:24" x14ac:dyDescent="0.35">
      <c r="P1648" s="14">
        <f>'B. WasteTracking'!G1674</f>
        <v>0</v>
      </c>
      <c r="Q1648" s="67">
        <f>IF(ISNUMBER('B. WasteTracking'!I1674), IF('B. WasteTracking'!$I$38=Calculations!$O$6,'B. WasteTracking'!I1674,'B. WasteTracking'!I1674*'B. WasteTracking'!$H1674/100),0)</f>
        <v>0</v>
      </c>
      <c r="R1648" s="67">
        <f>IF(ISNUMBER('B. WasteTracking'!J1674), IF('B. WasteTracking'!$J$38=Calculations!$O$6,'B. WasteTracking'!J1674,'B. WasteTracking'!J1674*'B. WasteTracking'!$H1674/100),0)</f>
        <v>0</v>
      </c>
      <c r="S1648" s="67">
        <f>IF(ISNUMBER('B. WasteTracking'!K1674), 'B. WasteTracking'!K1674*'B. WasteTracking'!$H1674/100,0)</f>
        <v>0</v>
      </c>
      <c r="T1648" s="67">
        <f>IF(ISNUMBER('B. WasteTracking'!H1674), 'B. WasteTracking'!H1674,0)</f>
        <v>0</v>
      </c>
      <c r="W1648" s="9"/>
      <c r="X1648" s="9"/>
    </row>
    <row r="1649" spans="15:24" x14ac:dyDescent="0.35">
      <c r="P1649" s="14">
        <f>'B. WasteTracking'!G1675</f>
        <v>0</v>
      </c>
      <c r="Q1649" s="67">
        <f>IF(ISNUMBER('B. WasteTracking'!I1675), IF('B. WasteTracking'!$I$38=Calculations!$O$6,'B. WasteTracking'!I1675,'B. WasteTracking'!I1675*'B. WasteTracking'!$H1675/100),0)</f>
        <v>0</v>
      </c>
      <c r="R1649" s="67">
        <f>IF(ISNUMBER('B. WasteTracking'!J1675), IF('B. WasteTracking'!$J$38=Calculations!$O$6,'B. WasteTracking'!J1675,'B. WasteTracking'!J1675*'B. WasteTracking'!$H1675/100),0)</f>
        <v>0</v>
      </c>
      <c r="S1649" s="67">
        <f>IF(ISNUMBER('B. WasteTracking'!K1675), 'B. WasteTracking'!K1675*'B. WasteTracking'!$H1675/100,0)</f>
        <v>0</v>
      </c>
      <c r="T1649" s="67">
        <f>IF(ISNUMBER('B. WasteTracking'!H1675), 'B. WasteTracking'!H1675,0)</f>
        <v>0</v>
      </c>
      <c r="W1649" s="9"/>
      <c r="X1649" s="9"/>
    </row>
    <row r="1650" spans="15:24" x14ac:dyDescent="0.35">
      <c r="P1650" s="14">
        <f>'B. WasteTracking'!G1676</f>
        <v>0</v>
      </c>
      <c r="Q1650" s="67">
        <f>IF(ISNUMBER('B. WasteTracking'!I1676), IF('B. WasteTracking'!$I$38=Calculations!$O$6,'B. WasteTracking'!I1676,'B. WasteTracking'!I1676*'B. WasteTracking'!$H1676/100),0)</f>
        <v>0</v>
      </c>
      <c r="R1650" s="67">
        <f>IF(ISNUMBER('B. WasteTracking'!J1676), IF('B. WasteTracking'!$J$38=Calculations!$O$6,'B. WasteTracking'!J1676,'B. WasteTracking'!J1676*'B. WasteTracking'!$H1676/100),0)</f>
        <v>0</v>
      </c>
      <c r="S1650" s="67">
        <f>IF(ISNUMBER('B. WasteTracking'!K1676), 'B. WasteTracking'!K1676*'B. WasteTracking'!$H1676/100,0)</f>
        <v>0</v>
      </c>
      <c r="T1650" s="67">
        <f>IF(ISNUMBER('B. WasteTracking'!H1676), 'B. WasteTracking'!H1676,0)</f>
        <v>0</v>
      </c>
      <c r="W1650" s="9"/>
      <c r="X1650" s="9"/>
    </row>
    <row r="1651" spans="15:24" x14ac:dyDescent="0.35">
      <c r="P1651" s="14">
        <f>'B. WasteTracking'!G1677</f>
        <v>0</v>
      </c>
      <c r="Q1651" s="67">
        <f>IF(ISNUMBER('B. WasteTracking'!I1677), IF('B. WasteTracking'!$I$38=Calculations!$O$6,'B. WasteTracking'!I1677,'B. WasteTracking'!I1677*'B. WasteTracking'!$H1677/100),0)</f>
        <v>0</v>
      </c>
      <c r="R1651" s="67">
        <f>IF(ISNUMBER('B. WasteTracking'!J1677), IF('B. WasteTracking'!$J$38=Calculations!$O$6,'B. WasteTracking'!J1677,'B. WasteTracking'!J1677*'B. WasteTracking'!$H1677/100),0)</f>
        <v>0</v>
      </c>
      <c r="S1651" s="67">
        <f>IF(ISNUMBER('B. WasteTracking'!K1677), 'B. WasteTracking'!K1677*'B. WasteTracking'!$H1677/100,0)</f>
        <v>0</v>
      </c>
      <c r="T1651" s="67">
        <f>IF(ISNUMBER('B. WasteTracking'!H1677), 'B. WasteTracking'!H1677,0)</f>
        <v>0</v>
      </c>
      <c r="W1651" s="9"/>
      <c r="X1651" s="9"/>
    </row>
    <row r="1652" spans="15:24" x14ac:dyDescent="0.35">
      <c r="P1652" s="14">
        <f>'B. WasteTracking'!G1678</f>
        <v>0</v>
      </c>
      <c r="Q1652" s="67">
        <f>IF(ISNUMBER('B. WasteTracking'!I1678), IF('B. WasteTracking'!$I$38=Calculations!$O$6,'B. WasteTracking'!I1678,'B. WasteTracking'!I1678*'B. WasteTracking'!$H1678/100),0)</f>
        <v>0</v>
      </c>
      <c r="R1652" s="67">
        <f>IF(ISNUMBER('B. WasteTracking'!J1678), IF('B. WasteTracking'!$J$38=Calculations!$O$6,'B. WasteTracking'!J1678,'B. WasteTracking'!J1678*'B. WasteTracking'!$H1678/100),0)</f>
        <v>0</v>
      </c>
      <c r="S1652" s="67">
        <f>IF(ISNUMBER('B. WasteTracking'!K1678), 'B. WasteTracking'!K1678*'B. WasteTracking'!$H1678/100,0)</f>
        <v>0</v>
      </c>
      <c r="T1652" s="67">
        <f>IF(ISNUMBER('B. WasteTracking'!H1678), 'B. WasteTracking'!H1678,0)</f>
        <v>0</v>
      </c>
      <c r="W1652" s="9"/>
      <c r="X1652" s="9"/>
    </row>
    <row r="1653" spans="15:24" x14ac:dyDescent="0.35">
      <c r="P1653" s="14">
        <f>'B. WasteTracking'!G1679</f>
        <v>0</v>
      </c>
      <c r="Q1653" s="67">
        <f>IF(ISNUMBER('B. WasteTracking'!I1679), IF('B. WasteTracking'!$I$38=Calculations!$O$6,'B. WasteTracking'!I1679,'B. WasteTracking'!I1679*'B. WasteTracking'!$H1679/100),0)</f>
        <v>0</v>
      </c>
      <c r="R1653" s="67">
        <f>IF(ISNUMBER('B. WasteTracking'!J1679), IF('B. WasteTracking'!$J$38=Calculations!$O$6,'B. WasteTracking'!J1679,'B. WasteTracking'!J1679*'B. WasteTracking'!$H1679/100),0)</f>
        <v>0</v>
      </c>
      <c r="S1653" s="67">
        <f>IF(ISNUMBER('B. WasteTracking'!K1679), 'B. WasteTracking'!K1679*'B. WasteTracking'!$H1679/100,0)</f>
        <v>0</v>
      </c>
      <c r="T1653" s="67">
        <f>IF(ISNUMBER('B. WasteTracking'!H1679), 'B. WasteTracking'!H1679,0)</f>
        <v>0</v>
      </c>
      <c r="W1653" s="9"/>
      <c r="X1653" s="9"/>
    </row>
    <row r="1654" spans="15:24" x14ac:dyDescent="0.35">
      <c r="P1654" s="14">
        <f>'B. WasteTracking'!G1680</f>
        <v>0</v>
      </c>
      <c r="Q1654" s="67">
        <f>IF(ISNUMBER('B. WasteTracking'!I1680), IF('B. WasteTracking'!$I$38=Calculations!$O$6,'B. WasteTracking'!I1680,'B. WasteTracking'!I1680*'B. WasteTracking'!$H1680/100),0)</f>
        <v>0</v>
      </c>
      <c r="R1654" s="67">
        <f>IF(ISNUMBER('B. WasteTracking'!J1680), IF('B. WasteTracking'!$J$38=Calculations!$O$6,'B. WasteTracking'!J1680,'B. WasteTracking'!J1680*'B. WasteTracking'!$H1680/100),0)</f>
        <v>0</v>
      </c>
      <c r="S1654" s="67">
        <f>IF(ISNUMBER('B. WasteTracking'!K1680), 'B. WasteTracking'!K1680*'B. WasteTracking'!$H1680/100,0)</f>
        <v>0</v>
      </c>
      <c r="T1654" s="67">
        <f>IF(ISNUMBER('B. WasteTracking'!H1680), 'B. WasteTracking'!H1680,0)</f>
        <v>0</v>
      </c>
      <c r="W1654" s="9"/>
      <c r="X1654" s="9"/>
    </row>
    <row r="1655" spans="15:24" x14ac:dyDescent="0.35">
      <c r="P1655" s="14">
        <f>'B. WasteTracking'!G1681</f>
        <v>0</v>
      </c>
      <c r="Q1655" s="67">
        <f>IF(ISNUMBER('B. WasteTracking'!I1681), IF('B. WasteTracking'!$I$38=Calculations!$O$6,'B. WasteTracking'!I1681,'B. WasteTracking'!I1681*'B. WasteTracking'!$H1681/100),0)</f>
        <v>0</v>
      </c>
      <c r="R1655" s="67">
        <f>IF(ISNUMBER('B. WasteTracking'!J1681), IF('B. WasteTracking'!$J$38=Calculations!$O$6,'B. WasteTracking'!J1681,'B. WasteTracking'!J1681*'B. WasteTracking'!$H1681/100),0)</f>
        <v>0</v>
      </c>
      <c r="S1655" s="67">
        <f>IF(ISNUMBER('B. WasteTracking'!K1681), 'B. WasteTracking'!K1681*'B. WasteTracking'!$H1681/100,0)</f>
        <v>0</v>
      </c>
      <c r="T1655" s="67">
        <f>IF(ISNUMBER('B. WasteTracking'!H1681), 'B. WasteTracking'!H1681,0)</f>
        <v>0</v>
      </c>
      <c r="W1655" s="9"/>
      <c r="X1655" s="9"/>
    </row>
    <row r="1656" spans="15:24" x14ac:dyDescent="0.35">
      <c r="P1656" s="14">
        <f>'B. WasteTracking'!G1682</f>
        <v>0</v>
      </c>
      <c r="Q1656" s="67">
        <f>IF(ISNUMBER('B. WasteTracking'!I1682), IF('B. WasteTracking'!$I$38=Calculations!$O$6,'B. WasteTracking'!I1682,'B. WasteTracking'!I1682*'B. WasteTracking'!$H1682/100),0)</f>
        <v>0</v>
      </c>
      <c r="R1656" s="67">
        <f>IF(ISNUMBER('B. WasteTracking'!J1682), IF('B. WasteTracking'!$J$38=Calculations!$O$6,'B. WasteTracking'!J1682,'B. WasteTracking'!J1682*'B. WasteTracking'!$H1682/100),0)</f>
        <v>0</v>
      </c>
      <c r="S1656" s="67">
        <f>IF(ISNUMBER('B. WasteTracking'!K1682), 'B. WasteTracking'!K1682*'B. WasteTracking'!$H1682/100,0)</f>
        <v>0</v>
      </c>
      <c r="T1656" s="67">
        <f>IF(ISNUMBER('B. WasteTracking'!H1682), 'B. WasteTracking'!H1682,0)</f>
        <v>0</v>
      </c>
      <c r="W1656" s="9"/>
      <c r="X1656" s="9"/>
    </row>
    <row r="1657" spans="15:24" x14ac:dyDescent="0.35">
      <c r="P1657" s="14">
        <f>'B. WasteTracking'!G1683</f>
        <v>0</v>
      </c>
      <c r="Q1657" s="67">
        <f>IF(ISNUMBER('B. WasteTracking'!I1683), IF('B. WasteTracking'!$I$38=Calculations!$O$6,'B. WasteTracking'!I1683,'B. WasteTracking'!I1683*'B. WasteTracking'!$H1683/100),0)</f>
        <v>0</v>
      </c>
      <c r="R1657" s="67">
        <f>IF(ISNUMBER('B. WasteTracking'!J1683), IF('B. WasteTracking'!$J$38=Calculations!$O$6,'B. WasteTracking'!J1683,'B. WasteTracking'!J1683*'B. WasteTracking'!$H1683/100),0)</f>
        <v>0</v>
      </c>
      <c r="S1657" s="67">
        <f>IF(ISNUMBER('B. WasteTracking'!K1683), 'B. WasteTracking'!K1683*'B. WasteTracking'!$H1683/100,0)</f>
        <v>0</v>
      </c>
      <c r="T1657" s="67">
        <f>IF(ISNUMBER('B. WasteTracking'!H1683), 'B. WasteTracking'!H1683,0)</f>
        <v>0</v>
      </c>
      <c r="W1657" s="9"/>
      <c r="X1657" s="9"/>
    </row>
    <row r="1658" spans="15:24" x14ac:dyDescent="0.35">
      <c r="P1658" s="14">
        <f>'B. WasteTracking'!G1684</f>
        <v>0</v>
      </c>
      <c r="Q1658" s="67">
        <f>IF(ISNUMBER('B. WasteTracking'!I1684), IF('B. WasteTracking'!$I$38=Calculations!$O$6,'B. WasteTracking'!I1684,'B. WasteTracking'!I1684*'B. WasteTracking'!$H1684/100),0)</f>
        <v>0</v>
      </c>
      <c r="R1658" s="67">
        <f>IF(ISNUMBER('B. WasteTracking'!J1684), IF('B. WasteTracking'!$J$38=Calculations!$O$6,'B. WasteTracking'!J1684,'B. WasteTracking'!J1684*'B. WasteTracking'!$H1684/100),0)</f>
        <v>0</v>
      </c>
      <c r="S1658" s="67">
        <f>IF(ISNUMBER('B. WasteTracking'!K1684), 'B. WasteTracking'!K1684*'B. WasteTracking'!$H1684/100,0)</f>
        <v>0</v>
      </c>
      <c r="T1658" s="67">
        <f>IF(ISNUMBER('B. WasteTracking'!H1684), 'B. WasteTracking'!H1684,0)</f>
        <v>0</v>
      </c>
      <c r="W1658" s="9"/>
      <c r="X1658" s="9"/>
    </row>
    <row r="1659" spans="15:24" x14ac:dyDescent="0.35">
      <c r="O1659" s="4"/>
      <c r="P1659" s="14">
        <f>'B. WasteTracking'!G1685</f>
        <v>0</v>
      </c>
      <c r="Q1659" s="67">
        <f>IF(ISNUMBER('B. WasteTracking'!I1685), IF('B. WasteTracking'!$I$38=Calculations!$O$6,'B. WasteTracking'!I1685,'B. WasteTracking'!I1685*'B. WasteTracking'!$H1685/100),0)</f>
        <v>0</v>
      </c>
      <c r="R1659" s="67">
        <f>IF(ISNUMBER('B. WasteTracking'!J1685), IF('B. WasteTracking'!$J$38=Calculations!$O$6,'B. WasteTracking'!J1685,'B. WasteTracking'!J1685*'B. WasteTracking'!$H1685/100),0)</f>
        <v>0</v>
      </c>
      <c r="S1659" s="67">
        <f>IF(ISNUMBER('B. WasteTracking'!K1685), 'B. WasteTracking'!K1685*'B. WasteTracking'!$H1685/100,0)</f>
        <v>0</v>
      </c>
      <c r="T1659" s="67">
        <f>IF(ISNUMBER('B. WasteTracking'!H1685), 'B. WasteTracking'!H1685,0)</f>
        <v>0</v>
      </c>
      <c r="W1659" s="9"/>
      <c r="X1659" s="9"/>
    </row>
    <row r="1660" spans="15:24" x14ac:dyDescent="0.35">
      <c r="O1660" s="4"/>
      <c r="P1660" s="14">
        <f>'B. WasteTracking'!G1686</f>
        <v>0</v>
      </c>
      <c r="Q1660" s="67">
        <f>IF(ISNUMBER('B. WasteTracking'!I1686), IF('B. WasteTracking'!$I$38=Calculations!$O$6,'B. WasteTracking'!I1686,'B. WasteTracking'!I1686*'B. WasteTracking'!$H1686/100),0)</f>
        <v>0</v>
      </c>
      <c r="R1660" s="67">
        <f>IF(ISNUMBER('B. WasteTracking'!J1686), IF('B. WasteTracking'!$J$38=Calculations!$O$6,'B. WasteTracking'!J1686,'B. WasteTracking'!J1686*'B. WasteTracking'!$H1686/100),0)</f>
        <v>0</v>
      </c>
      <c r="S1660" s="67">
        <f>IF(ISNUMBER('B. WasteTracking'!K1686), 'B. WasteTracking'!K1686*'B. WasteTracking'!$H1686/100,0)</f>
        <v>0</v>
      </c>
      <c r="T1660" s="67">
        <f>IF(ISNUMBER('B. WasteTracking'!H1686), 'B. WasteTracking'!H1686,0)</f>
        <v>0</v>
      </c>
      <c r="W1660" s="9"/>
      <c r="X1660" s="9"/>
    </row>
    <row r="1661" spans="15:24" x14ac:dyDescent="0.35">
      <c r="O1661" s="4"/>
      <c r="P1661" s="14">
        <f>'B. WasteTracking'!G1687</f>
        <v>0</v>
      </c>
      <c r="Q1661" s="67">
        <f>IF(ISNUMBER('B. WasteTracking'!I1687), IF('B. WasteTracking'!$I$38=Calculations!$O$6,'B. WasteTracking'!I1687,'B. WasteTracking'!I1687*'B. WasteTracking'!$H1687/100),0)</f>
        <v>0</v>
      </c>
      <c r="R1661" s="67">
        <f>IF(ISNUMBER('B. WasteTracking'!J1687), IF('B. WasteTracking'!$J$38=Calculations!$O$6,'B. WasteTracking'!J1687,'B. WasteTracking'!J1687*'B. WasteTracking'!$H1687/100),0)</f>
        <v>0</v>
      </c>
      <c r="S1661" s="67">
        <f>IF(ISNUMBER('B. WasteTracking'!K1687), 'B. WasteTracking'!K1687*'B. WasteTracking'!$H1687/100,0)</f>
        <v>0</v>
      </c>
      <c r="T1661" s="67">
        <f>IF(ISNUMBER('B. WasteTracking'!H1687), 'B. WasteTracking'!H1687,0)</f>
        <v>0</v>
      </c>
      <c r="W1661" s="9"/>
      <c r="X1661" s="9"/>
    </row>
    <row r="1662" spans="15:24" x14ac:dyDescent="0.35">
      <c r="O1662" s="4"/>
      <c r="P1662" s="14">
        <f>'B. WasteTracking'!G1688</f>
        <v>0</v>
      </c>
      <c r="Q1662" s="67">
        <f>IF(ISNUMBER('B. WasteTracking'!I1688), IF('B. WasteTracking'!$I$38=Calculations!$O$6,'B. WasteTracking'!I1688,'B. WasteTracking'!I1688*'B. WasteTracking'!$H1688/100),0)</f>
        <v>0</v>
      </c>
      <c r="R1662" s="67">
        <f>IF(ISNUMBER('B. WasteTracking'!J1688), IF('B. WasteTracking'!$J$38=Calculations!$O$6,'B. WasteTracking'!J1688,'B. WasteTracking'!J1688*'B. WasteTracking'!$H1688/100),0)</f>
        <v>0</v>
      </c>
      <c r="S1662" s="67">
        <f>IF(ISNUMBER('B. WasteTracking'!K1688), 'B. WasteTracking'!K1688*'B. WasteTracking'!$H1688/100,0)</f>
        <v>0</v>
      </c>
      <c r="T1662" s="67">
        <f>IF(ISNUMBER('B. WasteTracking'!H1688), 'B. WasteTracking'!H1688,0)</f>
        <v>0</v>
      </c>
      <c r="W1662" s="9"/>
      <c r="X1662" s="9"/>
    </row>
    <row r="1663" spans="15:24" x14ac:dyDescent="0.35">
      <c r="P1663" s="14">
        <f>'B. WasteTracking'!G1689</f>
        <v>0</v>
      </c>
      <c r="Q1663" s="67">
        <f>IF(ISNUMBER('B. WasteTracking'!I1689), IF('B. WasteTracking'!$I$38=Calculations!$O$6,'B. WasteTracking'!I1689,'B. WasteTracking'!I1689*'B. WasteTracking'!$H1689/100),0)</f>
        <v>0</v>
      </c>
      <c r="R1663" s="67">
        <f>IF(ISNUMBER('B. WasteTracking'!J1689), IF('B. WasteTracking'!$J$38=Calculations!$O$6,'B. WasteTracking'!J1689,'B. WasteTracking'!J1689*'B. WasteTracking'!$H1689/100),0)</f>
        <v>0</v>
      </c>
      <c r="S1663" s="67">
        <f>IF(ISNUMBER('B. WasteTracking'!K1689), 'B. WasteTracking'!K1689*'B. WasteTracking'!$H1689/100,0)</f>
        <v>0</v>
      </c>
      <c r="T1663" s="67">
        <f>IF(ISNUMBER('B. WasteTracking'!H1689), 'B. WasteTracking'!H1689,0)</f>
        <v>0</v>
      </c>
      <c r="W1663" s="9"/>
      <c r="X1663" s="9"/>
    </row>
    <row r="1664" spans="15:24" x14ac:dyDescent="0.35">
      <c r="P1664" s="14">
        <f>'B. WasteTracking'!G1690</f>
        <v>0</v>
      </c>
      <c r="Q1664" s="67">
        <f>IF(ISNUMBER('B. WasteTracking'!I1690), IF('B. WasteTracking'!$I$38=Calculations!$O$6,'B. WasteTracking'!I1690,'B. WasteTracking'!I1690*'B. WasteTracking'!$H1690/100),0)</f>
        <v>0</v>
      </c>
      <c r="R1664" s="67">
        <f>IF(ISNUMBER('B. WasteTracking'!J1690), IF('B. WasteTracking'!$J$38=Calculations!$O$6,'B. WasteTracking'!J1690,'B. WasteTracking'!J1690*'B. WasteTracking'!$H1690/100),0)</f>
        <v>0</v>
      </c>
      <c r="S1664" s="67">
        <f>IF(ISNUMBER('B. WasteTracking'!K1690), 'B. WasteTracking'!K1690*'B. WasteTracking'!$H1690/100,0)</f>
        <v>0</v>
      </c>
      <c r="T1664" s="67">
        <f>IF(ISNUMBER('B. WasteTracking'!H1690), 'B. WasteTracking'!H1690,0)</f>
        <v>0</v>
      </c>
      <c r="W1664" s="9"/>
      <c r="X1664" s="9"/>
    </row>
    <row r="1665" spans="16:24" x14ac:dyDescent="0.35">
      <c r="P1665" s="14">
        <f>'B. WasteTracking'!G1691</f>
        <v>0</v>
      </c>
      <c r="Q1665" s="67">
        <f>IF(ISNUMBER('B. WasteTracking'!I1691), IF('B. WasteTracking'!$I$38=Calculations!$O$6,'B. WasteTracking'!I1691,'B. WasteTracking'!I1691*'B. WasteTracking'!$H1691/100),0)</f>
        <v>0</v>
      </c>
      <c r="R1665" s="67">
        <f>IF(ISNUMBER('B. WasteTracking'!J1691), IF('B. WasteTracking'!$J$38=Calculations!$O$6,'B. WasteTracking'!J1691,'B. WasteTracking'!J1691*'B. WasteTracking'!$H1691/100),0)</f>
        <v>0</v>
      </c>
      <c r="S1665" s="67">
        <f>IF(ISNUMBER('B. WasteTracking'!K1691), 'B. WasteTracking'!K1691*'B. WasteTracking'!$H1691/100,0)</f>
        <v>0</v>
      </c>
      <c r="T1665" s="67">
        <f>IF(ISNUMBER('B. WasteTracking'!H1691), 'B. WasteTracking'!H1691,0)</f>
        <v>0</v>
      </c>
      <c r="W1665" s="9"/>
      <c r="X1665" s="9"/>
    </row>
    <row r="1666" spans="16:24" x14ac:dyDescent="0.35">
      <c r="P1666" s="14">
        <f>'B. WasteTracking'!G1692</f>
        <v>0</v>
      </c>
      <c r="Q1666" s="67">
        <f>IF(ISNUMBER('B. WasteTracking'!I1692), IF('B. WasteTracking'!$I$38=Calculations!$O$6,'B. WasteTracking'!I1692,'B. WasteTracking'!I1692*'B. WasteTracking'!$H1692/100),0)</f>
        <v>0</v>
      </c>
      <c r="R1666" s="67">
        <f>IF(ISNUMBER('B. WasteTracking'!J1692), IF('B. WasteTracking'!$J$38=Calculations!$O$6,'B. WasteTracking'!J1692,'B. WasteTracking'!J1692*'B. WasteTracking'!$H1692/100),0)</f>
        <v>0</v>
      </c>
      <c r="S1666" s="67">
        <f>IF(ISNUMBER('B. WasteTracking'!K1692), 'B. WasteTracking'!K1692*'B. WasteTracking'!$H1692/100,0)</f>
        <v>0</v>
      </c>
      <c r="T1666" s="67">
        <f>IF(ISNUMBER('B. WasteTracking'!H1692), 'B. WasteTracking'!H1692,0)</f>
        <v>0</v>
      </c>
      <c r="W1666" s="9"/>
      <c r="X1666" s="9"/>
    </row>
    <row r="1667" spans="16:24" x14ac:dyDescent="0.35">
      <c r="P1667" s="14">
        <f>'B. WasteTracking'!G1693</f>
        <v>0</v>
      </c>
      <c r="Q1667" s="67">
        <f>IF(ISNUMBER('B. WasteTracking'!I1693), IF('B. WasteTracking'!$I$38=Calculations!$O$6,'B. WasteTracking'!I1693,'B. WasteTracking'!I1693*'B. WasteTracking'!$H1693/100),0)</f>
        <v>0</v>
      </c>
      <c r="R1667" s="67">
        <f>IF(ISNUMBER('B. WasteTracking'!J1693), IF('B. WasteTracking'!$J$38=Calculations!$O$6,'B. WasteTracking'!J1693,'B. WasteTracking'!J1693*'B. WasteTracking'!$H1693/100),0)</f>
        <v>0</v>
      </c>
      <c r="S1667" s="67">
        <f>IF(ISNUMBER('B. WasteTracking'!K1693), 'B. WasteTracking'!K1693*'B. WasteTracking'!$H1693/100,0)</f>
        <v>0</v>
      </c>
      <c r="T1667" s="67">
        <f>IF(ISNUMBER('B. WasteTracking'!H1693), 'B. WasteTracking'!H1693,0)</f>
        <v>0</v>
      </c>
      <c r="W1667" s="9"/>
      <c r="X1667" s="9"/>
    </row>
    <row r="1668" spans="16:24" x14ac:dyDescent="0.35">
      <c r="P1668" s="14">
        <f>'B. WasteTracking'!G1694</f>
        <v>0</v>
      </c>
      <c r="Q1668" s="67">
        <f>IF(ISNUMBER('B. WasteTracking'!I1694), IF('B. WasteTracking'!$I$38=Calculations!$O$6,'B. WasteTracking'!I1694,'B. WasteTracking'!I1694*'B. WasteTracking'!$H1694/100),0)</f>
        <v>0</v>
      </c>
      <c r="R1668" s="67">
        <f>IF(ISNUMBER('B. WasteTracking'!J1694), IF('B. WasteTracking'!$J$38=Calculations!$O$6,'B. WasteTracking'!J1694,'B. WasteTracking'!J1694*'B. WasteTracking'!$H1694/100),0)</f>
        <v>0</v>
      </c>
      <c r="S1668" s="67">
        <f>IF(ISNUMBER('B. WasteTracking'!K1694), 'B. WasteTracking'!K1694*'B. WasteTracking'!$H1694/100,0)</f>
        <v>0</v>
      </c>
      <c r="T1668" s="67">
        <f>IF(ISNUMBER('B. WasteTracking'!H1694), 'B. WasteTracking'!H1694,0)</f>
        <v>0</v>
      </c>
      <c r="W1668" s="9"/>
      <c r="X1668" s="9"/>
    </row>
    <row r="1669" spans="16:24" x14ac:dyDescent="0.35">
      <c r="P1669" s="14">
        <f>'B. WasteTracking'!G1695</f>
        <v>0</v>
      </c>
      <c r="Q1669" s="67">
        <f>IF(ISNUMBER('B. WasteTracking'!I1695), IF('B. WasteTracking'!$I$38=Calculations!$O$6,'B. WasteTracking'!I1695,'B. WasteTracking'!I1695*'B. WasteTracking'!$H1695/100),0)</f>
        <v>0</v>
      </c>
      <c r="R1669" s="67">
        <f>IF(ISNUMBER('B. WasteTracking'!J1695), IF('B. WasteTracking'!$J$38=Calculations!$O$6,'B. WasteTracking'!J1695,'B. WasteTracking'!J1695*'B. WasteTracking'!$H1695/100),0)</f>
        <v>0</v>
      </c>
      <c r="S1669" s="67">
        <f>IF(ISNUMBER('B. WasteTracking'!K1695), 'B. WasteTracking'!K1695*'B. WasteTracking'!$H1695/100,0)</f>
        <v>0</v>
      </c>
      <c r="T1669" s="67">
        <f>IF(ISNUMBER('B. WasteTracking'!H1695), 'B. WasteTracking'!H1695,0)</f>
        <v>0</v>
      </c>
      <c r="W1669" s="9"/>
      <c r="X1669" s="9"/>
    </row>
    <row r="1670" spans="16:24" x14ac:dyDescent="0.35">
      <c r="P1670" s="14">
        <f>'B. WasteTracking'!G1696</f>
        <v>0</v>
      </c>
      <c r="Q1670" s="67">
        <f>IF(ISNUMBER('B. WasteTracking'!I1696), IF('B. WasteTracking'!$I$38=Calculations!$O$6,'B. WasteTracking'!I1696,'B. WasteTracking'!I1696*'B. WasteTracking'!$H1696/100),0)</f>
        <v>0</v>
      </c>
      <c r="R1670" s="67">
        <f>IF(ISNUMBER('B. WasteTracking'!J1696), IF('B. WasteTracking'!$J$38=Calculations!$O$6,'B. WasteTracking'!J1696,'B. WasteTracking'!J1696*'B. WasteTracking'!$H1696/100),0)</f>
        <v>0</v>
      </c>
      <c r="S1670" s="67">
        <f>IF(ISNUMBER('B. WasteTracking'!K1696), 'B. WasteTracking'!K1696*'B. WasteTracking'!$H1696/100,0)</f>
        <v>0</v>
      </c>
      <c r="T1670" s="67">
        <f>IF(ISNUMBER('B. WasteTracking'!H1696), 'B. WasteTracking'!H1696,0)</f>
        <v>0</v>
      </c>
      <c r="W1670" s="9"/>
      <c r="X1670" s="9"/>
    </row>
    <row r="1671" spans="16:24" x14ac:dyDescent="0.35">
      <c r="P1671" s="14">
        <f>'B. WasteTracking'!G1697</f>
        <v>0</v>
      </c>
      <c r="Q1671" s="67">
        <f>IF(ISNUMBER('B. WasteTracking'!I1697), IF('B. WasteTracking'!$I$38=Calculations!$O$6,'B. WasteTracking'!I1697,'B. WasteTracking'!I1697*'B. WasteTracking'!$H1697/100),0)</f>
        <v>0</v>
      </c>
      <c r="R1671" s="67">
        <f>IF(ISNUMBER('B. WasteTracking'!J1697), IF('B. WasteTracking'!$J$38=Calculations!$O$6,'B. WasteTracking'!J1697,'B. WasteTracking'!J1697*'B. WasteTracking'!$H1697/100),0)</f>
        <v>0</v>
      </c>
      <c r="S1671" s="67">
        <f>IF(ISNUMBER('B. WasteTracking'!K1697), 'B. WasteTracking'!K1697*'B. WasteTracking'!$H1697/100,0)</f>
        <v>0</v>
      </c>
      <c r="T1671" s="67">
        <f>IF(ISNUMBER('B. WasteTracking'!H1697), 'B. WasteTracking'!H1697,0)</f>
        <v>0</v>
      </c>
      <c r="W1671" s="9"/>
      <c r="X1671" s="9"/>
    </row>
    <row r="1672" spans="16:24" x14ac:dyDescent="0.35">
      <c r="P1672" s="14">
        <f>'B. WasteTracking'!G1698</f>
        <v>0</v>
      </c>
      <c r="Q1672" s="67">
        <f>IF(ISNUMBER('B. WasteTracking'!I1698), IF('B. WasteTracking'!$I$38=Calculations!$O$6,'B. WasteTracking'!I1698,'B. WasteTracking'!I1698*'B. WasteTracking'!$H1698/100),0)</f>
        <v>0</v>
      </c>
      <c r="R1672" s="67">
        <f>IF(ISNUMBER('B. WasteTracking'!J1698), IF('B. WasteTracking'!$J$38=Calculations!$O$6,'B. WasteTracking'!J1698,'B. WasteTracking'!J1698*'B. WasteTracking'!$H1698/100),0)</f>
        <v>0</v>
      </c>
      <c r="S1672" s="67">
        <f>IF(ISNUMBER('B. WasteTracking'!K1698), 'B. WasteTracking'!K1698*'B. WasteTracking'!$H1698/100,0)</f>
        <v>0</v>
      </c>
      <c r="T1672" s="67">
        <f>IF(ISNUMBER('B. WasteTracking'!H1698), 'B. WasteTracking'!H1698,0)</f>
        <v>0</v>
      </c>
      <c r="W1672" s="9"/>
      <c r="X1672" s="9"/>
    </row>
    <row r="1673" spans="16:24" x14ac:dyDescent="0.35">
      <c r="P1673" s="14">
        <f>'B. WasteTracking'!G1699</f>
        <v>0</v>
      </c>
      <c r="Q1673" s="67">
        <f>IF(ISNUMBER('B. WasteTracking'!I1699), IF('B. WasteTracking'!$I$38=Calculations!$O$6,'B. WasteTracking'!I1699,'B. WasteTracking'!I1699*'B. WasteTracking'!$H1699/100),0)</f>
        <v>0</v>
      </c>
      <c r="R1673" s="67">
        <f>IF(ISNUMBER('B. WasteTracking'!J1699), IF('B. WasteTracking'!$J$38=Calculations!$O$6,'B. WasteTracking'!J1699,'B. WasteTracking'!J1699*'B. WasteTracking'!$H1699/100),0)</f>
        <v>0</v>
      </c>
      <c r="S1673" s="67">
        <f>IF(ISNUMBER('B. WasteTracking'!K1699), 'B. WasteTracking'!K1699*'B. WasteTracking'!$H1699/100,0)</f>
        <v>0</v>
      </c>
      <c r="T1673" s="67">
        <f>IF(ISNUMBER('B. WasteTracking'!H1699), 'B. WasteTracking'!H1699,0)</f>
        <v>0</v>
      </c>
      <c r="W1673" s="9"/>
      <c r="X1673" s="9"/>
    </row>
    <row r="1674" spans="16:24" x14ac:dyDescent="0.35">
      <c r="P1674" s="14">
        <f>'B. WasteTracking'!G1700</f>
        <v>0</v>
      </c>
      <c r="Q1674" s="67">
        <f>IF(ISNUMBER('B. WasteTracking'!I1700), IF('B. WasteTracking'!$I$38=Calculations!$O$6,'B. WasteTracking'!I1700,'B. WasteTracking'!I1700*'B. WasteTracking'!$H1700/100),0)</f>
        <v>0</v>
      </c>
      <c r="R1674" s="67">
        <f>IF(ISNUMBER('B. WasteTracking'!J1700), IF('B. WasteTracking'!$J$38=Calculations!$O$6,'B. WasteTracking'!J1700,'B. WasteTracking'!J1700*'B. WasteTracking'!$H1700/100),0)</f>
        <v>0</v>
      </c>
      <c r="S1674" s="67">
        <f>IF(ISNUMBER('B. WasteTracking'!K1700), 'B. WasteTracking'!K1700*'B. WasteTracking'!$H1700/100,0)</f>
        <v>0</v>
      </c>
      <c r="T1674" s="67">
        <f>IF(ISNUMBER('B. WasteTracking'!H1700), 'B. WasteTracking'!H1700,0)</f>
        <v>0</v>
      </c>
      <c r="W1674" s="9"/>
      <c r="X1674" s="9"/>
    </row>
    <row r="1675" spans="16:24" x14ac:dyDescent="0.35">
      <c r="P1675" s="14">
        <f>'B. WasteTracking'!G1701</f>
        <v>0</v>
      </c>
      <c r="Q1675" s="67">
        <f>IF(ISNUMBER('B. WasteTracking'!I1701), IF('B. WasteTracking'!$I$38=Calculations!$O$6,'B. WasteTracking'!I1701,'B. WasteTracking'!I1701*'B. WasteTracking'!$H1701/100),0)</f>
        <v>0</v>
      </c>
      <c r="R1675" s="67">
        <f>IF(ISNUMBER('B. WasteTracking'!J1701), IF('B. WasteTracking'!$J$38=Calculations!$O$6,'B. WasteTracking'!J1701,'B. WasteTracking'!J1701*'B. WasteTracking'!$H1701/100),0)</f>
        <v>0</v>
      </c>
      <c r="S1675" s="67">
        <f>IF(ISNUMBER('B. WasteTracking'!K1701), 'B. WasteTracking'!K1701*'B. WasteTracking'!$H1701/100,0)</f>
        <v>0</v>
      </c>
      <c r="T1675" s="67">
        <f>IF(ISNUMBER('B. WasteTracking'!H1701), 'B. WasteTracking'!H1701,0)</f>
        <v>0</v>
      </c>
      <c r="W1675" s="9"/>
      <c r="X1675" s="9"/>
    </row>
    <row r="1676" spans="16:24" x14ac:dyDescent="0.35">
      <c r="P1676" s="14">
        <f>'B. WasteTracking'!G1702</f>
        <v>0</v>
      </c>
      <c r="Q1676" s="67">
        <f>IF(ISNUMBER('B. WasteTracking'!I1702), IF('B. WasteTracking'!$I$38=Calculations!$O$6,'B. WasteTracking'!I1702,'B. WasteTracking'!I1702*'B. WasteTracking'!$H1702/100),0)</f>
        <v>0</v>
      </c>
      <c r="R1676" s="67">
        <f>IF(ISNUMBER('B. WasteTracking'!J1702), IF('B. WasteTracking'!$J$38=Calculations!$O$6,'B. WasteTracking'!J1702,'B. WasteTracking'!J1702*'B. WasteTracking'!$H1702/100),0)</f>
        <v>0</v>
      </c>
      <c r="S1676" s="67">
        <f>IF(ISNUMBER('B. WasteTracking'!K1702), 'B. WasteTracking'!K1702*'B. WasteTracking'!$H1702/100,0)</f>
        <v>0</v>
      </c>
      <c r="T1676" s="67">
        <f>IF(ISNUMBER('B. WasteTracking'!H1702), 'B. WasteTracking'!H1702,0)</f>
        <v>0</v>
      </c>
      <c r="W1676" s="9"/>
      <c r="X1676" s="9"/>
    </row>
    <row r="1677" spans="16:24" x14ac:dyDescent="0.35">
      <c r="P1677" s="14">
        <f>'B. WasteTracking'!G1703</f>
        <v>0</v>
      </c>
      <c r="Q1677" s="67">
        <f>IF(ISNUMBER('B. WasteTracking'!I1703), IF('B. WasteTracking'!$I$38=Calculations!$O$6,'B. WasteTracking'!I1703,'B. WasteTracking'!I1703*'B. WasteTracking'!$H1703/100),0)</f>
        <v>0</v>
      </c>
      <c r="R1677" s="67">
        <f>IF(ISNUMBER('B. WasteTracking'!J1703), IF('B. WasteTracking'!$J$38=Calculations!$O$6,'B. WasteTracking'!J1703,'B. WasteTracking'!J1703*'B. WasteTracking'!$H1703/100),0)</f>
        <v>0</v>
      </c>
      <c r="S1677" s="67">
        <f>IF(ISNUMBER('B. WasteTracking'!K1703), 'B. WasteTracking'!K1703*'B. WasteTracking'!$H1703/100,0)</f>
        <v>0</v>
      </c>
      <c r="T1677" s="67">
        <f>IF(ISNUMBER('B. WasteTracking'!H1703), 'B. WasteTracking'!H1703,0)</f>
        <v>0</v>
      </c>
      <c r="W1677" s="9"/>
      <c r="X1677" s="9"/>
    </row>
    <row r="1678" spans="16:24" x14ac:dyDescent="0.35">
      <c r="P1678" s="14">
        <f>'B. WasteTracking'!G1704</f>
        <v>0</v>
      </c>
      <c r="Q1678" s="67">
        <f>IF(ISNUMBER('B. WasteTracking'!I1704), IF('B. WasteTracking'!$I$38=Calculations!$O$6,'B. WasteTracking'!I1704,'B. WasteTracking'!I1704*'B. WasteTracking'!$H1704/100),0)</f>
        <v>0</v>
      </c>
      <c r="R1678" s="67">
        <f>IF(ISNUMBER('B. WasteTracking'!J1704), IF('B. WasteTracking'!$J$38=Calculations!$O$6,'B. WasteTracking'!J1704,'B. WasteTracking'!J1704*'B. WasteTracking'!$H1704/100),0)</f>
        <v>0</v>
      </c>
      <c r="S1678" s="67">
        <f>IF(ISNUMBER('B. WasteTracking'!K1704), 'B. WasteTracking'!K1704*'B. WasteTracking'!$H1704/100,0)</f>
        <v>0</v>
      </c>
      <c r="T1678" s="67">
        <f>IF(ISNUMBER('B. WasteTracking'!H1704), 'B. WasteTracking'!H1704,0)</f>
        <v>0</v>
      </c>
      <c r="W1678" s="9"/>
      <c r="X1678" s="9"/>
    </row>
    <row r="1679" spans="16:24" x14ac:dyDescent="0.35">
      <c r="P1679" s="14">
        <f>'B. WasteTracking'!G1705</f>
        <v>0</v>
      </c>
      <c r="Q1679" s="67">
        <f>IF(ISNUMBER('B. WasteTracking'!I1705), IF('B. WasteTracking'!$I$38=Calculations!$O$6,'B. WasteTracking'!I1705,'B. WasteTracking'!I1705*'B. WasteTracking'!$H1705/100),0)</f>
        <v>0</v>
      </c>
      <c r="R1679" s="67">
        <f>IF(ISNUMBER('B. WasteTracking'!J1705), IF('B. WasteTracking'!$J$38=Calculations!$O$6,'B. WasteTracking'!J1705,'B. WasteTracking'!J1705*'B. WasteTracking'!$H1705/100),0)</f>
        <v>0</v>
      </c>
      <c r="S1679" s="67">
        <f>IF(ISNUMBER('B. WasteTracking'!K1705), 'B. WasteTracking'!K1705*'B. WasteTracking'!$H1705/100,0)</f>
        <v>0</v>
      </c>
      <c r="T1679" s="67">
        <f>IF(ISNUMBER('B. WasteTracking'!H1705), 'B. WasteTracking'!H1705,0)</f>
        <v>0</v>
      </c>
      <c r="W1679" s="9"/>
      <c r="X1679" s="9"/>
    </row>
    <row r="1680" spans="16:24" x14ac:dyDescent="0.35">
      <c r="P1680" s="14">
        <f>'B. WasteTracking'!G1706</f>
        <v>0</v>
      </c>
      <c r="Q1680" s="67">
        <f>IF(ISNUMBER('B. WasteTracking'!I1706), IF('B. WasteTracking'!$I$38=Calculations!$O$6,'B. WasteTracking'!I1706,'B. WasteTracking'!I1706*'B. WasteTracking'!$H1706/100),0)</f>
        <v>0</v>
      </c>
      <c r="R1680" s="67">
        <f>IF(ISNUMBER('B. WasteTracking'!J1706), IF('B. WasteTracking'!$J$38=Calculations!$O$6,'B. WasteTracking'!J1706,'B. WasteTracking'!J1706*'B. WasteTracking'!$H1706/100),0)</f>
        <v>0</v>
      </c>
      <c r="S1680" s="67">
        <f>IF(ISNUMBER('B. WasteTracking'!K1706), 'B. WasteTracking'!K1706*'B. WasteTracking'!$H1706/100,0)</f>
        <v>0</v>
      </c>
      <c r="T1680" s="67">
        <f>IF(ISNUMBER('B. WasteTracking'!H1706), 'B. WasteTracking'!H1706,0)</f>
        <v>0</v>
      </c>
      <c r="W1680" s="9"/>
      <c r="X1680" s="9"/>
    </row>
    <row r="1681" spans="16:24" x14ac:dyDescent="0.35">
      <c r="P1681" s="14">
        <f>'B. WasteTracking'!G1707</f>
        <v>0</v>
      </c>
      <c r="Q1681" s="67">
        <f>IF(ISNUMBER('B. WasteTracking'!I1707), IF('B. WasteTracking'!$I$38=Calculations!$O$6,'B. WasteTracking'!I1707,'B. WasteTracking'!I1707*'B. WasteTracking'!$H1707/100),0)</f>
        <v>0</v>
      </c>
      <c r="R1681" s="67">
        <f>IF(ISNUMBER('B. WasteTracking'!J1707), IF('B. WasteTracking'!$J$38=Calculations!$O$6,'B. WasteTracking'!J1707,'B. WasteTracking'!J1707*'B. WasteTracking'!$H1707/100),0)</f>
        <v>0</v>
      </c>
      <c r="S1681" s="67">
        <f>IF(ISNUMBER('B. WasteTracking'!K1707), 'B. WasteTracking'!K1707*'B. WasteTracking'!$H1707/100,0)</f>
        <v>0</v>
      </c>
      <c r="T1681" s="67">
        <f>IF(ISNUMBER('B. WasteTracking'!H1707), 'B. WasteTracking'!H1707,0)</f>
        <v>0</v>
      </c>
      <c r="W1681" s="9"/>
      <c r="X1681" s="9"/>
    </row>
    <row r="1682" spans="16:24" x14ac:dyDescent="0.35">
      <c r="P1682" s="14">
        <f>'B. WasteTracking'!G1708</f>
        <v>0</v>
      </c>
      <c r="Q1682" s="67">
        <f>IF(ISNUMBER('B. WasteTracking'!I1708), IF('B. WasteTracking'!$I$38=Calculations!$O$6,'B. WasteTracking'!I1708,'B. WasteTracking'!I1708*'B. WasteTracking'!$H1708/100),0)</f>
        <v>0</v>
      </c>
      <c r="R1682" s="67">
        <f>IF(ISNUMBER('B. WasteTracking'!J1708), IF('B. WasteTracking'!$J$38=Calculations!$O$6,'B. WasteTracking'!J1708,'B. WasteTracking'!J1708*'B. WasteTracking'!$H1708/100),0)</f>
        <v>0</v>
      </c>
      <c r="S1682" s="67">
        <f>IF(ISNUMBER('B. WasteTracking'!K1708), 'B. WasteTracking'!K1708*'B. WasteTracking'!$H1708/100,0)</f>
        <v>0</v>
      </c>
      <c r="T1682" s="67">
        <f>IF(ISNUMBER('B. WasteTracking'!H1708), 'B. WasteTracking'!H1708,0)</f>
        <v>0</v>
      </c>
      <c r="W1682" s="9"/>
      <c r="X1682" s="9"/>
    </row>
    <row r="1683" spans="16:24" x14ac:dyDescent="0.35">
      <c r="P1683" s="14">
        <f>'B. WasteTracking'!G1709</f>
        <v>0</v>
      </c>
      <c r="Q1683" s="67">
        <f>IF(ISNUMBER('B. WasteTracking'!I1709), IF('B. WasteTracking'!$I$38=Calculations!$O$6,'B. WasteTracking'!I1709,'B. WasteTracking'!I1709*'B. WasteTracking'!$H1709/100),0)</f>
        <v>0</v>
      </c>
      <c r="R1683" s="67">
        <f>IF(ISNUMBER('B. WasteTracking'!J1709), IF('B. WasteTracking'!$J$38=Calculations!$O$6,'B. WasteTracking'!J1709,'B. WasteTracking'!J1709*'B. WasteTracking'!$H1709/100),0)</f>
        <v>0</v>
      </c>
      <c r="S1683" s="67">
        <f>IF(ISNUMBER('B. WasteTracking'!K1709), 'B. WasteTracking'!K1709*'B. WasteTracking'!$H1709/100,0)</f>
        <v>0</v>
      </c>
      <c r="T1683" s="67">
        <f>IF(ISNUMBER('B. WasteTracking'!H1709), 'B. WasteTracking'!H1709,0)</f>
        <v>0</v>
      </c>
      <c r="W1683" s="9"/>
      <c r="X1683" s="9"/>
    </row>
    <row r="1684" spans="16:24" x14ac:dyDescent="0.35">
      <c r="P1684" s="14">
        <f>'B. WasteTracking'!G1710</f>
        <v>0</v>
      </c>
      <c r="Q1684" s="67">
        <f>IF(ISNUMBER('B. WasteTracking'!I1710), IF('B. WasteTracking'!$I$38=Calculations!$O$6,'B. WasteTracking'!I1710,'B. WasteTracking'!I1710*'B. WasteTracking'!$H1710/100),0)</f>
        <v>0</v>
      </c>
      <c r="R1684" s="67">
        <f>IF(ISNUMBER('B. WasteTracking'!J1710), IF('B. WasteTracking'!$J$38=Calculations!$O$6,'B. WasteTracking'!J1710,'B. WasteTracking'!J1710*'B. WasteTracking'!$H1710/100),0)</f>
        <v>0</v>
      </c>
      <c r="S1684" s="67">
        <f>IF(ISNUMBER('B. WasteTracking'!K1710), 'B. WasteTracking'!K1710*'B. WasteTracking'!$H1710/100,0)</f>
        <v>0</v>
      </c>
      <c r="T1684" s="67">
        <f>IF(ISNUMBER('B. WasteTracking'!H1710), 'B. WasteTracking'!H1710,0)</f>
        <v>0</v>
      </c>
      <c r="W1684" s="9"/>
      <c r="X1684" s="9"/>
    </row>
    <row r="1685" spans="16:24" x14ac:dyDescent="0.35">
      <c r="P1685" s="14">
        <f>'B. WasteTracking'!G1711</f>
        <v>0</v>
      </c>
      <c r="Q1685" s="67">
        <f>IF(ISNUMBER('B. WasteTracking'!I1711), IF('B. WasteTracking'!$I$38=Calculations!$O$6,'B. WasteTracking'!I1711,'B. WasteTracking'!I1711*'B. WasteTracking'!$H1711/100),0)</f>
        <v>0</v>
      </c>
      <c r="R1685" s="67">
        <f>IF(ISNUMBER('B. WasteTracking'!J1711), IF('B. WasteTracking'!$J$38=Calculations!$O$6,'B. WasteTracking'!J1711,'B. WasteTracking'!J1711*'B. WasteTracking'!$H1711/100),0)</f>
        <v>0</v>
      </c>
      <c r="S1685" s="67">
        <f>IF(ISNUMBER('B. WasteTracking'!K1711), 'B. WasteTracking'!K1711*'B. WasteTracking'!$H1711/100,0)</f>
        <v>0</v>
      </c>
      <c r="T1685" s="67">
        <f>IF(ISNUMBER('B. WasteTracking'!H1711), 'B. WasteTracking'!H1711,0)</f>
        <v>0</v>
      </c>
      <c r="W1685" s="9"/>
      <c r="X1685" s="9"/>
    </row>
    <row r="1686" spans="16:24" x14ac:dyDescent="0.35">
      <c r="P1686" s="14">
        <f>'B. WasteTracking'!G1712</f>
        <v>0</v>
      </c>
      <c r="Q1686" s="67">
        <f>IF(ISNUMBER('B. WasteTracking'!I1712), IF('B. WasteTracking'!$I$38=Calculations!$O$6,'B. WasteTracking'!I1712,'B. WasteTracking'!I1712*'B. WasteTracking'!$H1712/100),0)</f>
        <v>0</v>
      </c>
      <c r="R1686" s="67">
        <f>IF(ISNUMBER('B. WasteTracking'!J1712), IF('B. WasteTracking'!$J$38=Calculations!$O$6,'B. WasteTracking'!J1712,'B. WasteTracking'!J1712*'B. WasteTracking'!$H1712/100),0)</f>
        <v>0</v>
      </c>
      <c r="S1686" s="67">
        <f>IF(ISNUMBER('B. WasteTracking'!K1712), 'B. WasteTracking'!K1712*'B. WasteTracking'!$H1712/100,0)</f>
        <v>0</v>
      </c>
      <c r="T1686" s="67">
        <f>IF(ISNUMBER('B. WasteTracking'!H1712), 'B. WasteTracking'!H1712,0)</f>
        <v>0</v>
      </c>
      <c r="W1686" s="9"/>
      <c r="X1686" s="9"/>
    </row>
    <row r="1687" spans="16:24" x14ac:dyDescent="0.35">
      <c r="P1687" s="14">
        <f>'B. WasteTracking'!G1713</f>
        <v>0</v>
      </c>
      <c r="Q1687" s="67">
        <f>IF(ISNUMBER('B. WasteTracking'!I1713), IF('B. WasteTracking'!$I$38=Calculations!$O$6,'B. WasteTracking'!I1713,'B. WasteTracking'!I1713*'B. WasteTracking'!$H1713/100),0)</f>
        <v>0</v>
      </c>
      <c r="R1687" s="67">
        <f>IF(ISNUMBER('B. WasteTracking'!J1713), IF('B. WasteTracking'!$J$38=Calculations!$O$6,'B. WasteTracking'!J1713,'B. WasteTracking'!J1713*'B. WasteTracking'!$H1713/100),0)</f>
        <v>0</v>
      </c>
      <c r="S1687" s="67">
        <f>IF(ISNUMBER('B. WasteTracking'!K1713), 'B. WasteTracking'!K1713*'B. WasteTracking'!$H1713/100,0)</f>
        <v>0</v>
      </c>
      <c r="T1687" s="67">
        <f>IF(ISNUMBER('B. WasteTracking'!H1713), 'B. WasteTracking'!H1713,0)</f>
        <v>0</v>
      </c>
      <c r="W1687" s="9"/>
      <c r="X1687" s="9"/>
    </row>
    <row r="1688" spans="16:24" x14ac:dyDescent="0.35">
      <c r="P1688" s="14">
        <f>'B. WasteTracking'!G1714</f>
        <v>0</v>
      </c>
      <c r="Q1688" s="67">
        <f>IF(ISNUMBER('B. WasteTracking'!I1714), IF('B. WasteTracking'!$I$38=Calculations!$O$6,'B. WasteTracking'!I1714,'B. WasteTracking'!I1714*'B. WasteTracking'!$H1714/100),0)</f>
        <v>0</v>
      </c>
      <c r="R1688" s="67">
        <f>IF(ISNUMBER('B. WasteTracking'!J1714), IF('B. WasteTracking'!$J$38=Calculations!$O$6,'B. WasteTracking'!J1714,'B. WasteTracking'!J1714*'B. WasteTracking'!$H1714/100),0)</f>
        <v>0</v>
      </c>
      <c r="S1688" s="67">
        <f>IF(ISNUMBER('B. WasteTracking'!K1714), 'B. WasteTracking'!K1714*'B. WasteTracking'!$H1714/100,0)</f>
        <v>0</v>
      </c>
      <c r="T1688" s="67">
        <f>IF(ISNUMBER('B. WasteTracking'!H1714), 'B. WasteTracking'!H1714,0)</f>
        <v>0</v>
      </c>
      <c r="W1688" s="9"/>
      <c r="X1688" s="9"/>
    </row>
    <row r="1689" spans="16:24" x14ac:dyDescent="0.35">
      <c r="P1689" s="14">
        <f>'B. WasteTracking'!G1715</f>
        <v>0</v>
      </c>
      <c r="Q1689" s="67">
        <f>IF(ISNUMBER('B. WasteTracking'!I1715), IF('B. WasteTracking'!$I$38=Calculations!$O$6,'B. WasteTracking'!I1715,'B. WasteTracking'!I1715*'B. WasteTracking'!$H1715/100),0)</f>
        <v>0</v>
      </c>
      <c r="R1689" s="67">
        <f>IF(ISNUMBER('B. WasteTracking'!J1715), IF('B. WasteTracking'!$J$38=Calculations!$O$6,'B. WasteTracking'!J1715,'B. WasteTracking'!J1715*'B. WasteTracking'!$H1715/100),0)</f>
        <v>0</v>
      </c>
      <c r="S1689" s="67">
        <f>IF(ISNUMBER('B. WasteTracking'!K1715), 'B. WasteTracking'!K1715*'B. WasteTracking'!$H1715/100,0)</f>
        <v>0</v>
      </c>
      <c r="T1689" s="67">
        <f>IF(ISNUMBER('B. WasteTracking'!H1715), 'B. WasteTracking'!H1715,0)</f>
        <v>0</v>
      </c>
      <c r="W1689" s="9"/>
      <c r="X1689" s="9"/>
    </row>
    <row r="1690" spans="16:24" x14ac:dyDescent="0.35">
      <c r="P1690" s="14">
        <f>'B. WasteTracking'!G1716</f>
        <v>0</v>
      </c>
      <c r="Q1690" s="67">
        <f>IF(ISNUMBER('B. WasteTracking'!I1716), IF('B. WasteTracking'!$I$38=Calculations!$O$6,'B. WasteTracking'!I1716,'B. WasteTracking'!I1716*'B. WasteTracking'!$H1716/100),0)</f>
        <v>0</v>
      </c>
      <c r="R1690" s="67">
        <f>IF(ISNUMBER('B. WasteTracking'!J1716), IF('B. WasteTracking'!$J$38=Calculations!$O$6,'B. WasteTracking'!J1716,'B. WasteTracking'!J1716*'B. WasteTracking'!$H1716/100),0)</f>
        <v>0</v>
      </c>
      <c r="S1690" s="67">
        <f>IF(ISNUMBER('B. WasteTracking'!K1716), 'B. WasteTracking'!K1716*'B. WasteTracking'!$H1716/100,0)</f>
        <v>0</v>
      </c>
      <c r="T1690" s="67">
        <f>IF(ISNUMBER('B. WasteTracking'!H1716), 'B. WasteTracking'!H1716,0)</f>
        <v>0</v>
      </c>
      <c r="W1690" s="9"/>
      <c r="X1690" s="9"/>
    </row>
    <row r="1691" spans="16:24" x14ac:dyDescent="0.35">
      <c r="P1691" s="14">
        <f>'B. WasteTracking'!G1717</f>
        <v>0</v>
      </c>
      <c r="Q1691" s="67">
        <f>IF(ISNUMBER('B. WasteTracking'!I1717), IF('B. WasteTracking'!$I$38=Calculations!$O$6,'B. WasteTracking'!I1717,'B. WasteTracking'!I1717*'B. WasteTracking'!$H1717/100),0)</f>
        <v>0</v>
      </c>
      <c r="R1691" s="67">
        <f>IF(ISNUMBER('B. WasteTracking'!J1717), IF('B. WasteTracking'!$J$38=Calculations!$O$6,'B. WasteTracking'!J1717,'B. WasteTracking'!J1717*'B. WasteTracking'!$H1717/100),0)</f>
        <v>0</v>
      </c>
      <c r="S1691" s="67">
        <f>IF(ISNUMBER('B. WasteTracking'!K1717), 'B. WasteTracking'!K1717*'B. WasteTracking'!$H1717/100,0)</f>
        <v>0</v>
      </c>
      <c r="T1691" s="67">
        <f>IF(ISNUMBER('B. WasteTracking'!H1717), 'B. WasteTracking'!H1717,0)</f>
        <v>0</v>
      </c>
      <c r="W1691" s="9"/>
      <c r="X1691" s="9"/>
    </row>
    <row r="1692" spans="16:24" x14ac:dyDescent="0.35">
      <c r="P1692" s="14">
        <f>'B. WasteTracking'!G1718</f>
        <v>0</v>
      </c>
      <c r="Q1692" s="67">
        <f>IF(ISNUMBER('B. WasteTracking'!I1718), IF('B. WasteTracking'!$I$38=Calculations!$O$6,'B. WasteTracking'!I1718,'B. WasteTracking'!I1718*'B. WasteTracking'!$H1718/100),0)</f>
        <v>0</v>
      </c>
      <c r="R1692" s="67">
        <f>IF(ISNUMBER('B. WasteTracking'!J1718), IF('B. WasteTracking'!$J$38=Calculations!$O$6,'B. WasteTracking'!J1718,'B. WasteTracking'!J1718*'B. WasteTracking'!$H1718/100),0)</f>
        <v>0</v>
      </c>
      <c r="S1692" s="67">
        <f>IF(ISNUMBER('B. WasteTracking'!K1718), 'B. WasteTracking'!K1718*'B. WasteTracking'!$H1718/100,0)</f>
        <v>0</v>
      </c>
      <c r="T1692" s="67">
        <f>IF(ISNUMBER('B. WasteTracking'!H1718), 'B. WasteTracking'!H1718,0)</f>
        <v>0</v>
      </c>
      <c r="W1692" s="9"/>
      <c r="X1692" s="9"/>
    </row>
    <row r="1693" spans="16:24" x14ac:dyDescent="0.35">
      <c r="P1693" s="14">
        <f>'B. WasteTracking'!G1719</f>
        <v>0</v>
      </c>
      <c r="Q1693" s="67">
        <f>IF(ISNUMBER('B. WasteTracking'!I1719), IF('B. WasteTracking'!$I$38=Calculations!$O$6,'B. WasteTracking'!I1719,'B. WasteTracking'!I1719*'B. WasteTracking'!$H1719/100),0)</f>
        <v>0</v>
      </c>
      <c r="R1693" s="67">
        <f>IF(ISNUMBER('B. WasteTracking'!J1719), IF('B. WasteTracking'!$J$38=Calculations!$O$6,'B. WasteTracking'!J1719,'B. WasteTracking'!J1719*'B. WasteTracking'!$H1719/100),0)</f>
        <v>0</v>
      </c>
      <c r="S1693" s="67">
        <f>IF(ISNUMBER('B. WasteTracking'!K1719), 'B. WasteTracking'!K1719*'B. WasteTracking'!$H1719/100,0)</f>
        <v>0</v>
      </c>
      <c r="T1693" s="67">
        <f>IF(ISNUMBER('B. WasteTracking'!H1719), 'B. WasteTracking'!H1719,0)</f>
        <v>0</v>
      </c>
      <c r="W1693" s="9"/>
      <c r="X1693" s="9"/>
    </row>
    <row r="1694" spans="16:24" x14ac:dyDescent="0.35">
      <c r="P1694" s="14">
        <f>'B. WasteTracking'!G1720</f>
        <v>0</v>
      </c>
      <c r="Q1694" s="67">
        <f>IF(ISNUMBER('B. WasteTracking'!I1720), IF('B. WasteTracking'!$I$38=Calculations!$O$6,'B. WasteTracking'!I1720,'B. WasteTracking'!I1720*'B. WasteTracking'!$H1720/100),0)</f>
        <v>0</v>
      </c>
      <c r="R1694" s="67">
        <f>IF(ISNUMBER('B. WasteTracking'!J1720), IF('B. WasteTracking'!$J$38=Calculations!$O$6,'B. WasteTracking'!J1720,'B. WasteTracking'!J1720*'B. WasteTracking'!$H1720/100),0)</f>
        <v>0</v>
      </c>
      <c r="S1694" s="67">
        <f>IF(ISNUMBER('B. WasteTracking'!K1720), 'B. WasteTracking'!K1720*'B. WasteTracking'!$H1720/100,0)</f>
        <v>0</v>
      </c>
      <c r="T1694" s="67">
        <f>IF(ISNUMBER('B. WasteTracking'!H1720), 'B. WasteTracking'!H1720,0)</f>
        <v>0</v>
      </c>
      <c r="W1694" s="9"/>
      <c r="X1694" s="9"/>
    </row>
    <row r="1695" spans="16:24" x14ac:dyDescent="0.35">
      <c r="P1695" s="14">
        <f>'B. WasteTracking'!G1721</f>
        <v>0</v>
      </c>
      <c r="Q1695" s="67">
        <f>IF(ISNUMBER('B. WasteTracking'!I1721), IF('B. WasteTracking'!$I$38=Calculations!$O$6,'B. WasteTracking'!I1721,'B. WasteTracking'!I1721*'B. WasteTracking'!$H1721/100),0)</f>
        <v>0</v>
      </c>
      <c r="R1695" s="67">
        <f>IF(ISNUMBER('B. WasteTracking'!J1721), IF('B. WasteTracking'!$J$38=Calculations!$O$6,'B. WasteTracking'!J1721,'B. WasteTracking'!J1721*'B. WasteTracking'!$H1721/100),0)</f>
        <v>0</v>
      </c>
      <c r="S1695" s="67">
        <f>IF(ISNUMBER('B. WasteTracking'!K1721), 'B. WasteTracking'!K1721*'B. WasteTracking'!$H1721/100,0)</f>
        <v>0</v>
      </c>
      <c r="T1695" s="67">
        <f>IF(ISNUMBER('B. WasteTracking'!H1721), 'B. WasteTracking'!H1721,0)</f>
        <v>0</v>
      </c>
      <c r="W1695" s="9"/>
      <c r="X1695" s="9"/>
    </row>
    <row r="1696" spans="16:24" x14ac:dyDescent="0.35">
      <c r="P1696" s="14">
        <f>'B. WasteTracking'!G1722</f>
        <v>0</v>
      </c>
      <c r="Q1696" s="67">
        <f>IF(ISNUMBER('B. WasteTracking'!I1722), IF('B. WasteTracking'!$I$38=Calculations!$O$6,'B. WasteTracking'!I1722,'B. WasteTracking'!I1722*'B. WasteTracking'!$H1722/100),0)</f>
        <v>0</v>
      </c>
      <c r="R1696" s="67">
        <f>IF(ISNUMBER('B. WasteTracking'!J1722), IF('B. WasteTracking'!$J$38=Calculations!$O$6,'B. WasteTracking'!J1722,'B. WasteTracking'!J1722*'B. WasteTracking'!$H1722/100),0)</f>
        <v>0</v>
      </c>
      <c r="S1696" s="67">
        <f>IF(ISNUMBER('B. WasteTracking'!K1722), 'B. WasteTracking'!K1722*'B. WasteTracking'!$H1722/100,0)</f>
        <v>0</v>
      </c>
      <c r="T1696" s="67">
        <f>IF(ISNUMBER('B. WasteTracking'!H1722), 'B. WasteTracking'!H1722,0)</f>
        <v>0</v>
      </c>
      <c r="W1696" s="9"/>
      <c r="X1696" s="9"/>
    </row>
    <row r="1697" spans="16:24" x14ac:dyDescent="0.35">
      <c r="P1697" s="14">
        <f>'B. WasteTracking'!G1723</f>
        <v>0</v>
      </c>
      <c r="Q1697" s="67">
        <f>IF(ISNUMBER('B. WasteTracking'!I1723), IF('B. WasteTracking'!$I$38=Calculations!$O$6,'B. WasteTracking'!I1723,'B. WasteTracking'!I1723*'B. WasteTracking'!$H1723/100),0)</f>
        <v>0</v>
      </c>
      <c r="R1697" s="67">
        <f>IF(ISNUMBER('B. WasteTracking'!J1723), IF('B. WasteTracking'!$J$38=Calculations!$O$6,'B. WasteTracking'!J1723,'B. WasteTracking'!J1723*'B. WasteTracking'!$H1723/100),0)</f>
        <v>0</v>
      </c>
      <c r="S1697" s="67">
        <f>IF(ISNUMBER('B. WasteTracking'!K1723), 'B. WasteTracking'!K1723*'B. WasteTracking'!$H1723/100,0)</f>
        <v>0</v>
      </c>
      <c r="T1697" s="67">
        <f>IF(ISNUMBER('B. WasteTracking'!H1723), 'B. WasteTracking'!H1723,0)</f>
        <v>0</v>
      </c>
      <c r="W1697" s="9"/>
      <c r="X1697" s="9"/>
    </row>
    <row r="1698" spans="16:24" x14ac:dyDescent="0.35">
      <c r="P1698" s="14">
        <f>'B. WasteTracking'!G1724</f>
        <v>0</v>
      </c>
      <c r="Q1698" s="67">
        <f>IF(ISNUMBER('B. WasteTracking'!I1724), IF('B. WasteTracking'!$I$38=Calculations!$O$6,'B. WasteTracking'!I1724,'B. WasteTracking'!I1724*'B. WasteTracking'!$H1724/100),0)</f>
        <v>0</v>
      </c>
      <c r="R1698" s="67">
        <f>IF(ISNUMBER('B. WasteTracking'!J1724), IF('B. WasteTracking'!$J$38=Calculations!$O$6,'B. WasteTracking'!J1724,'B. WasteTracking'!J1724*'B. WasteTracking'!$H1724/100),0)</f>
        <v>0</v>
      </c>
      <c r="S1698" s="67">
        <f>IF(ISNUMBER('B. WasteTracking'!K1724), 'B. WasteTracking'!K1724*'B. WasteTracking'!$H1724/100,0)</f>
        <v>0</v>
      </c>
      <c r="T1698" s="67">
        <f>IF(ISNUMBER('B. WasteTracking'!H1724), 'B. WasteTracking'!H1724,0)</f>
        <v>0</v>
      </c>
      <c r="W1698" s="9"/>
      <c r="X1698" s="9"/>
    </row>
    <row r="1699" spans="16:24" x14ac:dyDescent="0.35">
      <c r="P1699" s="14">
        <f>'B. WasteTracking'!G1725</f>
        <v>0</v>
      </c>
      <c r="Q1699" s="67">
        <f>IF(ISNUMBER('B. WasteTracking'!I1725), IF('B. WasteTracking'!$I$38=Calculations!$O$6,'B. WasteTracking'!I1725,'B. WasteTracking'!I1725*'B. WasteTracking'!$H1725/100),0)</f>
        <v>0</v>
      </c>
      <c r="R1699" s="67">
        <f>IF(ISNUMBER('B. WasteTracking'!J1725), IF('B. WasteTracking'!$J$38=Calculations!$O$6,'B. WasteTracking'!J1725,'B. WasteTracking'!J1725*'B. WasteTracking'!$H1725/100),0)</f>
        <v>0</v>
      </c>
      <c r="S1699" s="67">
        <f>IF(ISNUMBER('B. WasteTracking'!K1725), 'B. WasteTracking'!K1725*'B. WasteTracking'!$H1725/100,0)</f>
        <v>0</v>
      </c>
      <c r="T1699" s="67">
        <f>IF(ISNUMBER('B. WasteTracking'!H1725), 'B. WasteTracking'!H1725,0)</f>
        <v>0</v>
      </c>
      <c r="W1699" s="9"/>
      <c r="X1699" s="9"/>
    </row>
    <row r="1700" spans="16:24" x14ac:dyDescent="0.35">
      <c r="P1700" s="14">
        <f>'B. WasteTracking'!G1726</f>
        <v>0</v>
      </c>
      <c r="Q1700" s="67">
        <f>IF(ISNUMBER('B. WasteTracking'!I1726), IF('B. WasteTracking'!$I$38=Calculations!$O$6,'B. WasteTracking'!I1726,'B. WasteTracking'!I1726*'B. WasteTracking'!$H1726/100),0)</f>
        <v>0</v>
      </c>
      <c r="R1700" s="67">
        <f>IF(ISNUMBER('B. WasteTracking'!J1726), IF('B. WasteTracking'!$J$38=Calculations!$O$6,'B. WasteTracking'!J1726,'B. WasteTracking'!J1726*'B. WasteTracking'!$H1726/100),0)</f>
        <v>0</v>
      </c>
      <c r="S1700" s="67">
        <f>IF(ISNUMBER('B. WasteTracking'!K1726), 'B. WasteTracking'!K1726*'B. WasteTracking'!$H1726/100,0)</f>
        <v>0</v>
      </c>
      <c r="T1700" s="67">
        <f>IF(ISNUMBER('B. WasteTracking'!H1726), 'B. WasteTracking'!H1726,0)</f>
        <v>0</v>
      </c>
      <c r="W1700" s="9"/>
      <c r="X1700" s="9"/>
    </row>
    <row r="1701" spans="16:24" x14ac:dyDescent="0.35">
      <c r="P1701" s="14">
        <f>'B. WasteTracking'!G1727</f>
        <v>0</v>
      </c>
      <c r="Q1701" s="67">
        <f>IF(ISNUMBER('B. WasteTracking'!I1727), IF('B. WasteTracking'!$I$38=Calculations!$O$6,'B. WasteTracking'!I1727,'B. WasteTracking'!I1727*'B. WasteTracking'!$H1727/100),0)</f>
        <v>0</v>
      </c>
      <c r="R1701" s="67">
        <f>IF(ISNUMBER('B. WasteTracking'!J1727), IF('B. WasteTracking'!$J$38=Calculations!$O$6,'B. WasteTracking'!J1727,'B. WasteTracking'!J1727*'B. WasteTracking'!$H1727/100),0)</f>
        <v>0</v>
      </c>
      <c r="S1701" s="67">
        <f>IF(ISNUMBER('B. WasteTracking'!K1727), 'B. WasteTracking'!K1727*'B. WasteTracking'!$H1727/100,0)</f>
        <v>0</v>
      </c>
      <c r="T1701" s="67">
        <f>IF(ISNUMBER('B. WasteTracking'!H1727), 'B. WasteTracking'!H1727,0)</f>
        <v>0</v>
      </c>
      <c r="W1701" s="9"/>
      <c r="X1701" s="9"/>
    </row>
    <row r="1702" spans="16:24" x14ac:dyDescent="0.35">
      <c r="P1702" s="14">
        <f>'B. WasteTracking'!G1728</f>
        <v>0</v>
      </c>
      <c r="Q1702" s="67">
        <f>IF(ISNUMBER('B. WasteTracking'!I1728), IF('B. WasteTracking'!$I$38=Calculations!$O$6,'B. WasteTracking'!I1728,'B. WasteTracking'!I1728*'B. WasteTracking'!$H1728/100),0)</f>
        <v>0</v>
      </c>
      <c r="R1702" s="67">
        <f>IF(ISNUMBER('B. WasteTracking'!J1728), IF('B. WasteTracking'!$J$38=Calculations!$O$6,'B. WasteTracking'!J1728,'B. WasteTracking'!J1728*'B. WasteTracking'!$H1728/100),0)</f>
        <v>0</v>
      </c>
      <c r="S1702" s="67">
        <f>IF(ISNUMBER('B. WasteTracking'!K1728), 'B. WasteTracking'!K1728*'B. WasteTracking'!$H1728/100,0)</f>
        <v>0</v>
      </c>
      <c r="T1702" s="67">
        <f>IF(ISNUMBER('B. WasteTracking'!H1728), 'B. WasteTracking'!H1728,0)</f>
        <v>0</v>
      </c>
      <c r="W1702" s="9"/>
      <c r="X1702" s="9"/>
    </row>
    <row r="1703" spans="16:24" x14ac:dyDescent="0.35">
      <c r="P1703" s="14">
        <f>'B. WasteTracking'!G1729</f>
        <v>0</v>
      </c>
      <c r="Q1703" s="67">
        <f>IF(ISNUMBER('B. WasteTracking'!I1729), IF('B. WasteTracking'!$I$38=Calculations!$O$6,'B. WasteTracking'!I1729,'B. WasteTracking'!I1729*'B. WasteTracking'!$H1729/100),0)</f>
        <v>0</v>
      </c>
      <c r="R1703" s="67">
        <f>IF(ISNUMBER('B. WasteTracking'!J1729), IF('B. WasteTracking'!$J$38=Calculations!$O$6,'B. WasteTracking'!J1729,'B. WasteTracking'!J1729*'B. WasteTracking'!$H1729/100),0)</f>
        <v>0</v>
      </c>
      <c r="S1703" s="67">
        <f>IF(ISNUMBER('B. WasteTracking'!K1729), 'B. WasteTracking'!K1729*'B. WasteTracking'!$H1729/100,0)</f>
        <v>0</v>
      </c>
      <c r="T1703" s="67">
        <f>IF(ISNUMBER('B. WasteTracking'!H1729), 'B. WasteTracking'!H1729,0)</f>
        <v>0</v>
      </c>
      <c r="W1703" s="9"/>
      <c r="X1703" s="9"/>
    </row>
    <row r="1704" spans="16:24" x14ac:dyDescent="0.35">
      <c r="P1704" s="14">
        <f>'B. WasteTracking'!G1730</f>
        <v>0</v>
      </c>
      <c r="Q1704" s="67">
        <f>IF(ISNUMBER('B. WasteTracking'!I1730), IF('B. WasteTracking'!$I$38=Calculations!$O$6,'B. WasteTracking'!I1730,'B. WasteTracking'!I1730*'B. WasteTracking'!$H1730/100),0)</f>
        <v>0</v>
      </c>
      <c r="R1704" s="67">
        <f>IF(ISNUMBER('B. WasteTracking'!J1730), IF('B. WasteTracking'!$J$38=Calculations!$O$6,'B. WasteTracking'!J1730,'B. WasteTracking'!J1730*'B. WasteTracking'!$H1730/100),0)</f>
        <v>0</v>
      </c>
      <c r="S1704" s="67">
        <f>IF(ISNUMBER('B. WasteTracking'!K1730), 'B. WasteTracking'!K1730*'B. WasteTracking'!$H1730/100,0)</f>
        <v>0</v>
      </c>
      <c r="T1704" s="67">
        <f>IF(ISNUMBER('B. WasteTracking'!H1730), 'B. WasteTracking'!H1730,0)</f>
        <v>0</v>
      </c>
      <c r="W1704" s="9"/>
      <c r="X1704" s="9"/>
    </row>
    <row r="1705" spans="16:24" x14ac:dyDescent="0.35">
      <c r="P1705" s="14">
        <f>'B. WasteTracking'!G1731</f>
        <v>0</v>
      </c>
      <c r="Q1705" s="67">
        <f>IF(ISNUMBER('B. WasteTracking'!I1731), IF('B. WasteTracking'!$I$38=Calculations!$O$6,'B. WasteTracking'!I1731,'B. WasteTracking'!I1731*'B. WasteTracking'!$H1731/100),0)</f>
        <v>0</v>
      </c>
      <c r="R1705" s="67">
        <f>IF(ISNUMBER('B. WasteTracking'!J1731), IF('B. WasteTracking'!$J$38=Calculations!$O$6,'B. WasteTracking'!J1731,'B. WasteTracking'!J1731*'B. WasteTracking'!$H1731/100),0)</f>
        <v>0</v>
      </c>
      <c r="S1705" s="67">
        <f>IF(ISNUMBER('B. WasteTracking'!K1731), 'B. WasteTracking'!K1731*'B. WasteTracking'!$H1731/100,0)</f>
        <v>0</v>
      </c>
      <c r="T1705" s="67">
        <f>IF(ISNUMBER('B. WasteTracking'!H1731), 'B. WasteTracking'!H1731,0)</f>
        <v>0</v>
      </c>
      <c r="W1705" s="9"/>
      <c r="X1705" s="9"/>
    </row>
    <row r="1706" spans="16:24" x14ac:dyDescent="0.35">
      <c r="P1706" s="14">
        <f>'B. WasteTracking'!G1732</f>
        <v>0</v>
      </c>
      <c r="Q1706" s="67">
        <f>IF(ISNUMBER('B. WasteTracking'!I1732), IF('B. WasteTracking'!$I$38=Calculations!$O$6,'B. WasteTracking'!I1732,'B. WasteTracking'!I1732*'B. WasteTracking'!$H1732/100),0)</f>
        <v>0</v>
      </c>
      <c r="R1706" s="67">
        <f>IF(ISNUMBER('B. WasteTracking'!J1732), IF('B. WasteTracking'!$J$38=Calculations!$O$6,'B. WasteTracking'!J1732,'B. WasteTracking'!J1732*'B. WasteTracking'!$H1732/100),0)</f>
        <v>0</v>
      </c>
      <c r="S1706" s="67">
        <f>IF(ISNUMBER('B. WasteTracking'!K1732), 'B. WasteTracking'!K1732*'B. WasteTracking'!$H1732/100,0)</f>
        <v>0</v>
      </c>
      <c r="T1706" s="67">
        <f>IF(ISNUMBER('B. WasteTracking'!H1732), 'B. WasteTracking'!H1732,0)</f>
        <v>0</v>
      </c>
      <c r="W1706" s="9"/>
      <c r="X1706" s="9"/>
    </row>
    <row r="1707" spans="16:24" x14ac:dyDescent="0.35">
      <c r="P1707" s="14">
        <f>'B. WasteTracking'!G1733</f>
        <v>0</v>
      </c>
      <c r="Q1707" s="67">
        <f>IF(ISNUMBER('B. WasteTracking'!I1733), IF('B. WasteTracking'!$I$38=Calculations!$O$6,'B. WasteTracking'!I1733,'B. WasteTracking'!I1733*'B. WasteTracking'!$H1733/100),0)</f>
        <v>0</v>
      </c>
      <c r="R1707" s="67">
        <f>IF(ISNUMBER('B. WasteTracking'!J1733), IF('B. WasteTracking'!$J$38=Calculations!$O$6,'B. WasteTracking'!J1733,'B. WasteTracking'!J1733*'B. WasteTracking'!$H1733/100),0)</f>
        <v>0</v>
      </c>
      <c r="S1707" s="67">
        <f>IF(ISNUMBER('B. WasteTracking'!K1733), 'B. WasteTracking'!K1733*'B. WasteTracking'!$H1733/100,0)</f>
        <v>0</v>
      </c>
      <c r="T1707" s="67">
        <f>IF(ISNUMBER('B. WasteTracking'!H1733), 'B. WasteTracking'!H1733,0)</f>
        <v>0</v>
      </c>
      <c r="W1707" s="9"/>
      <c r="X1707" s="9"/>
    </row>
    <row r="1708" spans="16:24" x14ac:dyDescent="0.35">
      <c r="P1708" s="14">
        <f>'B. WasteTracking'!G1734</f>
        <v>0</v>
      </c>
      <c r="Q1708" s="67">
        <f>IF(ISNUMBER('B. WasteTracking'!I1734), IF('B. WasteTracking'!$I$38=Calculations!$O$6,'B. WasteTracking'!I1734,'B. WasteTracking'!I1734*'B. WasteTracking'!$H1734/100),0)</f>
        <v>0</v>
      </c>
      <c r="R1708" s="67">
        <f>IF(ISNUMBER('B. WasteTracking'!J1734), IF('B. WasteTracking'!$J$38=Calculations!$O$6,'B. WasteTracking'!J1734,'B. WasteTracking'!J1734*'B. WasteTracking'!$H1734/100),0)</f>
        <v>0</v>
      </c>
      <c r="S1708" s="67">
        <f>IF(ISNUMBER('B. WasteTracking'!K1734), 'B. WasteTracking'!K1734*'B. WasteTracking'!$H1734/100,0)</f>
        <v>0</v>
      </c>
      <c r="T1708" s="67">
        <f>IF(ISNUMBER('B. WasteTracking'!H1734), 'B. WasteTracking'!H1734,0)</f>
        <v>0</v>
      </c>
      <c r="W1708" s="9"/>
      <c r="X1708" s="9"/>
    </row>
    <row r="1709" spans="16:24" x14ac:dyDescent="0.35">
      <c r="P1709" s="14">
        <f>'B. WasteTracking'!G1735</f>
        <v>0</v>
      </c>
      <c r="Q1709" s="67">
        <f>IF(ISNUMBER('B. WasteTracking'!I1735), IF('B. WasteTracking'!$I$38=Calculations!$O$6,'B. WasteTracking'!I1735,'B. WasteTracking'!I1735*'B. WasteTracking'!$H1735/100),0)</f>
        <v>0</v>
      </c>
      <c r="R1709" s="67">
        <f>IF(ISNUMBER('B. WasteTracking'!J1735), IF('B. WasteTracking'!$J$38=Calculations!$O$6,'B. WasteTracking'!J1735,'B. WasteTracking'!J1735*'B. WasteTracking'!$H1735/100),0)</f>
        <v>0</v>
      </c>
      <c r="S1709" s="67">
        <f>IF(ISNUMBER('B. WasteTracking'!K1735), 'B. WasteTracking'!K1735*'B. WasteTracking'!$H1735/100,0)</f>
        <v>0</v>
      </c>
      <c r="T1709" s="67">
        <f>IF(ISNUMBER('B. WasteTracking'!H1735), 'B. WasteTracking'!H1735,0)</f>
        <v>0</v>
      </c>
      <c r="W1709" s="9"/>
      <c r="X1709" s="9"/>
    </row>
    <row r="1710" spans="16:24" x14ac:dyDescent="0.35">
      <c r="P1710" s="14">
        <f>'B. WasteTracking'!G1736</f>
        <v>0</v>
      </c>
      <c r="Q1710" s="67">
        <f>IF(ISNUMBER('B. WasteTracking'!I1736), IF('B. WasteTracking'!$I$38=Calculations!$O$6,'B. WasteTracking'!I1736,'B. WasteTracking'!I1736*'B. WasteTracking'!$H1736/100),0)</f>
        <v>0</v>
      </c>
      <c r="R1710" s="67">
        <f>IF(ISNUMBER('B. WasteTracking'!J1736), IF('B. WasteTracking'!$J$38=Calculations!$O$6,'B. WasteTracking'!J1736,'B. WasteTracking'!J1736*'B. WasteTracking'!$H1736/100),0)</f>
        <v>0</v>
      </c>
      <c r="S1710" s="67">
        <f>IF(ISNUMBER('B. WasteTracking'!K1736), 'B. WasteTracking'!K1736*'B. WasteTracking'!$H1736/100,0)</f>
        <v>0</v>
      </c>
      <c r="T1710" s="67">
        <f>IF(ISNUMBER('B. WasteTracking'!H1736), 'B. WasteTracking'!H1736,0)</f>
        <v>0</v>
      </c>
      <c r="W1710" s="9"/>
      <c r="X1710" s="9"/>
    </row>
    <row r="1711" spans="16:24" x14ac:dyDescent="0.35">
      <c r="P1711" s="14">
        <f>'B. WasteTracking'!G1737</f>
        <v>0</v>
      </c>
      <c r="Q1711" s="67">
        <f>IF(ISNUMBER('B. WasteTracking'!I1737), IF('B. WasteTracking'!$I$38=Calculations!$O$6,'B. WasteTracking'!I1737,'B. WasteTracking'!I1737*'B. WasteTracking'!$H1737/100),0)</f>
        <v>0</v>
      </c>
      <c r="R1711" s="67">
        <f>IF(ISNUMBER('B. WasteTracking'!J1737), IF('B. WasteTracking'!$J$38=Calculations!$O$6,'B. WasteTracking'!J1737,'B. WasteTracking'!J1737*'B. WasteTracking'!$H1737/100),0)</f>
        <v>0</v>
      </c>
      <c r="S1711" s="67">
        <f>IF(ISNUMBER('B. WasteTracking'!K1737), 'B. WasteTracking'!K1737*'B. WasteTracking'!$H1737/100,0)</f>
        <v>0</v>
      </c>
      <c r="T1711" s="67">
        <f>IF(ISNUMBER('B. WasteTracking'!H1737), 'B. WasteTracking'!H1737,0)</f>
        <v>0</v>
      </c>
      <c r="W1711" s="9"/>
      <c r="X1711" s="9"/>
    </row>
    <row r="1712" spans="16:24" x14ac:dyDescent="0.35">
      <c r="P1712" s="14">
        <f>'B. WasteTracking'!G1738</f>
        <v>0</v>
      </c>
      <c r="Q1712" s="67">
        <f>IF(ISNUMBER('B. WasteTracking'!I1738), IF('B. WasteTracking'!$I$38=Calculations!$O$6,'B. WasteTracking'!I1738,'B. WasteTracking'!I1738*'B. WasteTracking'!$H1738/100),0)</f>
        <v>0</v>
      </c>
      <c r="R1712" s="67">
        <f>IF(ISNUMBER('B. WasteTracking'!J1738), IF('B. WasteTracking'!$J$38=Calculations!$O$6,'B. WasteTracking'!J1738,'B. WasteTracking'!J1738*'B. WasteTracking'!$H1738/100),0)</f>
        <v>0</v>
      </c>
      <c r="S1712" s="67">
        <f>IF(ISNUMBER('B. WasteTracking'!K1738), 'B. WasteTracking'!K1738*'B. WasteTracking'!$H1738/100,0)</f>
        <v>0</v>
      </c>
      <c r="T1712" s="67">
        <f>IF(ISNUMBER('B. WasteTracking'!H1738), 'B. WasteTracking'!H1738,0)</f>
        <v>0</v>
      </c>
      <c r="W1712" s="9"/>
      <c r="X1712" s="9"/>
    </row>
    <row r="1713" spans="15:24" x14ac:dyDescent="0.35">
      <c r="P1713" s="14">
        <f>'B. WasteTracking'!G1739</f>
        <v>0</v>
      </c>
      <c r="Q1713" s="67">
        <f>IF(ISNUMBER('B. WasteTracking'!I1739), IF('B. WasteTracking'!$I$38=Calculations!$O$6,'B. WasteTracking'!I1739,'B. WasteTracking'!I1739*'B. WasteTracking'!$H1739/100),0)</f>
        <v>0</v>
      </c>
      <c r="R1713" s="67">
        <f>IF(ISNUMBER('B. WasteTracking'!J1739), IF('B. WasteTracking'!$J$38=Calculations!$O$6,'B. WasteTracking'!J1739,'B. WasteTracking'!J1739*'B. WasteTracking'!$H1739/100),0)</f>
        <v>0</v>
      </c>
      <c r="S1713" s="67">
        <f>IF(ISNUMBER('B. WasteTracking'!K1739), 'B. WasteTracking'!K1739*'B. WasteTracking'!$H1739/100,0)</f>
        <v>0</v>
      </c>
      <c r="T1713" s="67">
        <f>IF(ISNUMBER('B. WasteTracking'!H1739), 'B. WasteTracking'!H1739,0)</f>
        <v>0</v>
      </c>
      <c r="W1713" s="9"/>
      <c r="X1713" s="9"/>
    </row>
    <row r="1714" spans="15:24" x14ac:dyDescent="0.35">
      <c r="P1714" s="14">
        <f>'B. WasteTracking'!G1740</f>
        <v>0</v>
      </c>
      <c r="Q1714" s="67">
        <f>IF(ISNUMBER('B. WasteTracking'!I1740), IF('B. WasteTracking'!$I$38=Calculations!$O$6,'B. WasteTracking'!I1740,'B. WasteTracking'!I1740*'B. WasteTracking'!$H1740/100),0)</f>
        <v>0</v>
      </c>
      <c r="R1714" s="67">
        <f>IF(ISNUMBER('B. WasteTracking'!J1740), IF('B. WasteTracking'!$J$38=Calculations!$O$6,'B. WasteTracking'!J1740,'B. WasteTracking'!J1740*'B. WasteTracking'!$H1740/100),0)</f>
        <v>0</v>
      </c>
      <c r="S1714" s="67">
        <f>IF(ISNUMBER('B. WasteTracking'!K1740), 'B. WasteTracking'!K1740*'B. WasteTracking'!$H1740/100,0)</f>
        <v>0</v>
      </c>
      <c r="T1714" s="67">
        <f>IF(ISNUMBER('B. WasteTracking'!H1740), 'B. WasteTracking'!H1740,0)</f>
        <v>0</v>
      </c>
      <c r="W1714" s="9"/>
      <c r="X1714" s="9"/>
    </row>
    <row r="1715" spans="15:24" x14ac:dyDescent="0.35">
      <c r="P1715" s="14">
        <f>'B. WasteTracking'!G1741</f>
        <v>0</v>
      </c>
      <c r="Q1715" s="67">
        <f>IF(ISNUMBER('B. WasteTracking'!I1741), IF('B. WasteTracking'!$I$38=Calculations!$O$6,'B. WasteTracking'!I1741,'B. WasteTracking'!I1741*'B. WasteTracking'!$H1741/100),0)</f>
        <v>0</v>
      </c>
      <c r="R1715" s="67">
        <f>IF(ISNUMBER('B. WasteTracking'!J1741), IF('B. WasteTracking'!$J$38=Calculations!$O$6,'B. WasteTracking'!J1741,'B. WasteTracking'!J1741*'B. WasteTracking'!$H1741/100),0)</f>
        <v>0</v>
      </c>
      <c r="S1715" s="67">
        <f>IF(ISNUMBER('B. WasteTracking'!K1741), 'B. WasteTracking'!K1741*'B. WasteTracking'!$H1741/100,0)</f>
        <v>0</v>
      </c>
      <c r="T1715" s="67">
        <f>IF(ISNUMBER('B. WasteTracking'!H1741), 'B. WasteTracking'!H1741,0)</f>
        <v>0</v>
      </c>
      <c r="W1715" s="9"/>
      <c r="X1715" s="9"/>
    </row>
    <row r="1716" spans="15:24" x14ac:dyDescent="0.35">
      <c r="P1716" s="14">
        <f>'B. WasteTracking'!G1742</f>
        <v>0</v>
      </c>
      <c r="Q1716" s="67">
        <f>IF(ISNUMBER('B. WasteTracking'!I1742), IF('B. WasteTracking'!$I$38=Calculations!$O$6,'B. WasteTracking'!I1742,'B. WasteTracking'!I1742*'B. WasteTracking'!$H1742/100),0)</f>
        <v>0</v>
      </c>
      <c r="R1716" s="67">
        <f>IF(ISNUMBER('B. WasteTracking'!J1742), IF('B. WasteTracking'!$J$38=Calculations!$O$6,'B. WasteTracking'!J1742,'B. WasteTracking'!J1742*'B. WasteTracking'!$H1742/100),0)</f>
        <v>0</v>
      </c>
      <c r="S1716" s="67">
        <f>IF(ISNUMBER('B. WasteTracking'!K1742), 'B. WasteTracking'!K1742*'B. WasteTracking'!$H1742/100,0)</f>
        <v>0</v>
      </c>
      <c r="T1716" s="67">
        <f>IF(ISNUMBER('B. WasteTracking'!H1742), 'B. WasteTracking'!H1742,0)</f>
        <v>0</v>
      </c>
      <c r="W1716" s="9"/>
      <c r="X1716" s="9"/>
    </row>
    <row r="1717" spans="15:24" x14ac:dyDescent="0.35">
      <c r="P1717" s="14">
        <f>'B. WasteTracking'!G1743</f>
        <v>0</v>
      </c>
      <c r="Q1717" s="67">
        <f>IF(ISNUMBER('B. WasteTracking'!I1743), IF('B. WasteTracking'!$I$38=Calculations!$O$6,'B. WasteTracking'!I1743,'B. WasteTracking'!I1743*'B. WasteTracking'!$H1743/100),0)</f>
        <v>0</v>
      </c>
      <c r="R1717" s="67">
        <f>IF(ISNUMBER('B. WasteTracking'!J1743), IF('B. WasteTracking'!$J$38=Calculations!$O$6,'B. WasteTracking'!J1743,'B. WasteTracking'!J1743*'B. WasteTracking'!$H1743/100),0)</f>
        <v>0</v>
      </c>
      <c r="S1717" s="67">
        <f>IF(ISNUMBER('B. WasteTracking'!K1743), 'B. WasteTracking'!K1743*'B. WasteTracking'!$H1743/100,0)</f>
        <v>0</v>
      </c>
      <c r="T1717" s="67">
        <f>IF(ISNUMBER('B. WasteTracking'!H1743), 'B. WasteTracking'!H1743,0)</f>
        <v>0</v>
      </c>
      <c r="W1717" s="9"/>
      <c r="X1717" s="9"/>
    </row>
    <row r="1718" spans="15:24" x14ac:dyDescent="0.35">
      <c r="P1718" s="14">
        <f>'B. WasteTracking'!G1744</f>
        <v>0</v>
      </c>
      <c r="Q1718" s="67">
        <f>IF(ISNUMBER('B. WasteTracking'!I1744), IF('B. WasteTracking'!$I$38=Calculations!$O$6,'B. WasteTracking'!I1744,'B. WasteTracking'!I1744*'B. WasteTracking'!$H1744/100),0)</f>
        <v>0</v>
      </c>
      <c r="R1718" s="67">
        <f>IF(ISNUMBER('B. WasteTracking'!J1744), IF('B. WasteTracking'!$J$38=Calculations!$O$6,'B. WasteTracking'!J1744,'B. WasteTracking'!J1744*'B. WasteTracking'!$H1744/100),0)</f>
        <v>0</v>
      </c>
      <c r="S1718" s="67">
        <f>IF(ISNUMBER('B. WasteTracking'!K1744), 'B. WasteTracking'!K1744*'B. WasteTracking'!$H1744/100,0)</f>
        <v>0</v>
      </c>
      <c r="T1718" s="67">
        <f>IF(ISNUMBER('B. WasteTracking'!H1744), 'B. WasteTracking'!H1744,0)</f>
        <v>0</v>
      </c>
      <c r="W1718" s="9"/>
      <c r="X1718" s="9"/>
    </row>
    <row r="1719" spans="15:24" x14ac:dyDescent="0.35">
      <c r="P1719" s="14">
        <f>'B. WasteTracking'!G1745</f>
        <v>0</v>
      </c>
      <c r="Q1719" s="67">
        <f>IF(ISNUMBER('B. WasteTracking'!I1745), IF('B. WasteTracking'!$I$38=Calculations!$O$6,'B. WasteTracking'!I1745,'B. WasteTracking'!I1745*'B. WasteTracking'!$H1745/100),0)</f>
        <v>0</v>
      </c>
      <c r="R1719" s="67">
        <f>IF(ISNUMBER('B. WasteTracking'!J1745), IF('B. WasteTracking'!$J$38=Calculations!$O$6,'B. WasteTracking'!J1745,'B. WasteTracking'!J1745*'B. WasteTracking'!$H1745/100),0)</f>
        <v>0</v>
      </c>
      <c r="S1719" s="67">
        <f>IF(ISNUMBER('B. WasteTracking'!K1745), 'B. WasteTracking'!K1745*'B. WasteTracking'!$H1745/100,0)</f>
        <v>0</v>
      </c>
      <c r="T1719" s="67">
        <f>IF(ISNUMBER('B. WasteTracking'!H1745), 'B. WasteTracking'!H1745,0)</f>
        <v>0</v>
      </c>
      <c r="W1719" s="9"/>
      <c r="X1719" s="9"/>
    </row>
    <row r="1720" spans="15:24" x14ac:dyDescent="0.35">
      <c r="P1720" s="14">
        <f>'B. WasteTracking'!G1746</f>
        <v>0</v>
      </c>
      <c r="Q1720" s="67">
        <f>IF(ISNUMBER('B. WasteTracking'!I1746), IF('B. WasteTracking'!$I$38=Calculations!$O$6,'B. WasteTracking'!I1746,'B. WasteTracking'!I1746*'B. WasteTracking'!$H1746/100),0)</f>
        <v>0</v>
      </c>
      <c r="R1720" s="67">
        <f>IF(ISNUMBER('B. WasteTracking'!J1746), IF('B. WasteTracking'!$J$38=Calculations!$O$6,'B. WasteTracking'!J1746,'B. WasteTracking'!J1746*'B. WasteTracking'!$H1746/100),0)</f>
        <v>0</v>
      </c>
      <c r="S1720" s="67">
        <f>IF(ISNUMBER('B. WasteTracking'!K1746), 'B. WasteTracking'!K1746*'B. WasteTracking'!$H1746/100,0)</f>
        <v>0</v>
      </c>
      <c r="T1720" s="67">
        <f>IF(ISNUMBER('B. WasteTracking'!H1746), 'B. WasteTracking'!H1746,0)</f>
        <v>0</v>
      </c>
      <c r="W1720" s="9"/>
      <c r="X1720" s="9"/>
    </row>
    <row r="1721" spans="15:24" x14ac:dyDescent="0.35">
      <c r="P1721" s="14">
        <f>'B. WasteTracking'!G1747</f>
        <v>0</v>
      </c>
      <c r="Q1721" s="67">
        <f>IF(ISNUMBER('B. WasteTracking'!I1747), IF('B. WasteTracking'!$I$38=Calculations!$O$6,'B. WasteTracking'!I1747,'B. WasteTracking'!I1747*'B. WasteTracking'!$H1747/100),0)</f>
        <v>0</v>
      </c>
      <c r="R1721" s="67">
        <f>IF(ISNUMBER('B. WasteTracking'!J1747), IF('B. WasteTracking'!$J$38=Calculations!$O$6,'B. WasteTracking'!J1747,'B. WasteTracking'!J1747*'B. WasteTracking'!$H1747/100),0)</f>
        <v>0</v>
      </c>
      <c r="S1721" s="67">
        <f>IF(ISNUMBER('B. WasteTracking'!K1747), 'B. WasteTracking'!K1747*'B. WasteTracking'!$H1747/100,0)</f>
        <v>0</v>
      </c>
      <c r="T1721" s="67">
        <f>IF(ISNUMBER('B. WasteTracking'!H1747), 'B. WasteTracking'!H1747,0)</f>
        <v>0</v>
      </c>
      <c r="W1721" s="9"/>
      <c r="X1721" s="9"/>
    </row>
    <row r="1722" spans="15:24" x14ac:dyDescent="0.35">
      <c r="P1722" s="14">
        <f>'B. WasteTracking'!G1748</f>
        <v>0</v>
      </c>
      <c r="Q1722" s="67">
        <f>IF(ISNUMBER('B. WasteTracking'!I1748), IF('B. WasteTracking'!$I$38=Calculations!$O$6,'B. WasteTracking'!I1748,'B. WasteTracking'!I1748*'B. WasteTracking'!$H1748/100),0)</f>
        <v>0</v>
      </c>
      <c r="R1722" s="67">
        <f>IF(ISNUMBER('B. WasteTracking'!J1748), IF('B. WasteTracking'!$J$38=Calculations!$O$6,'B. WasteTracking'!J1748,'B. WasteTracking'!J1748*'B. WasteTracking'!$H1748/100),0)</f>
        <v>0</v>
      </c>
      <c r="S1722" s="67">
        <f>IF(ISNUMBER('B. WasteTracking'!K1748), 'B. WasteTracking'!K1748*'B. WasteTracking'!$H1748/100,0)</f>
        <v>0</v>
      </c>
      <c r="T1722" s="67">
        <f>IF(ISNUMBER('B. WasteTracking'!H1748), 'B. WasteTracking'!H1748,0)</f>
        <v>0</v>
      </c>
      <c r="W1722" s="9"/>
      <c r="X1722" s="9"/>
    </row>
    <row r="1723" spans="15:24" x14ac:dyDescent="0.35">
      <c r="P1723" s="14">
        <f>'B. WasteTracking'!G1749</f>
        <v>0</v>
      </c>
      <c r="Q1723" s="67">
        <f>IF(ISNUMBER('B. WasteTracking'!I1749), IF('B. WasteTracking'!$I$38=Calculations!$O$6,'B. WasteTracking'!I1749,'B. WasteTracking'!I1749*'B. WasteTracking'!$H1749/100),0)</f>
        <v>0</v>
      </c>
      <c r="R1723" s="67">
        <f>IF(ISNUMBER('B. WasteTracking'!J1749), IF('B. WasteTracking'!$J$38=Calculations!$O$6,'B. WasteTracking'!J1749,'B. WasteTracking'!J1749*'B. WasteTracking'!$H1749/100),0)</f>
        <v>0</v>
      </c>
      <c r="S1723" s="67">
        <f>IF(ISNUMBER('B. WasteTracking'!K1749), 'B. WasteTracking'!K1749*'B. WasteTracking'!$H1749/100,0)</f>
        <v>0</v>
      </c>
      <c r="T1723" s="67">
        <f>IF(ISNUMBER('B. WasteTracking'!H1749), 'B. WasteTracking'!H1749,0)</f>
        <v>0</v>
      </c>
      <c r="W1723" s="9"/>
      <c r="X1723" s="9"/>
    </row>
    <row r="1724" spans="15:24" x14ac:dyDescent="0.35">
      <c r="P1724" s="14">
        <f>'B. WasteTracking'!G1750</f>
        <v>0</v>
      </c>
      <c r="Q1724" s="67">
        <f>IF(ISNUMBER('B. WasteTracking'!I1750), IF('B. WasteTracking'!$I$38=Calculations!$O$6,'B. WasteTracking'!I1750,'B. WasteTracking'!I1750*'B. WasteTracking'!$H1750/100),0)</f>
        <v>0</v>
      </c>
      <c r="R1724" s="67">
        <f>IF(ISNUMBER('B. WasteTracking'!J1750), IF('B. WasteTracking'!$J$38=Calculations!$O$6,'B. WasteTracking'!J1750,'B. WasteTracking'!J1750*'B. WasteTracking'!$H1750/100),0)</f>
        <v>0</v>
      </c>
      <c r="S1724" s="67">
        <f>IF(ISNUMBER('B. WasteTracking'!K1750), 'B. WasteTracking'!K1750*'B. WasteTracking'!$H1750/100,0)</f>
        <v>0</v>
      </c>
      <c r="T1724" s="67">
        <f>IF(ISNUMBER('B. WasteTracking'!H1750), 'B. WasteTracking'!H1750,0)</f>
        <v>0</v>
      </c>
      <c r="W1724" s="9"/>
      <c r="X1724" s="9"/>
    </row>
    <row r="1725" spans="15:24" x14ac:dyDescent="0.35">
      <c r="O1725" s="4"/>
      <c r="P1725" s="14">
        <f>'B. WasteTracking'!G1751</f>
        <v>0</v>
      </c>
      <c r="Q1725" s="67">
        <f>IF(ISNUMBER('B. WasteTracking'!I1751), IF('B. WasteTracking'!$I$38=Calculations!$O$6,'B. WasteTracking'!I1751,'B. WasteTracking'!I1751*'B. WasteTracking'!$H1751/100),0)</f>
        <v>0</v>
      </c>
      <c r="R1725" s="67">
        <f>IF(ISNUMBER('B. WasteTracking'!J1751), IF('B. WasteTracking'!$J$38=Calculations!$O$6,'B. WasteTracking'!J1751,'B. WasteTracking'!J1751*'B. WasteTracking'!$H1751/100),0)</f>
        <v>0</v>
      </c>
      <c r="S1725" s="67">
        <f>IF(ISNUMBER('B. WasteTracking'!K1751), 'B. WasteTracking'!K1751*'B. WasteTracking'!$H1751/100,0)</f>
        <v>0</v>
      </c>
      <c r="T1725" s="67">
        <f>IF(ISNUMBER('B. WasteTracking'!H1751), 'B. WasteTracking'!H1751,0)</f>
        <v>0</v>
      </c>
      <c r="W1725" s="9"/>
      <c r="X1725" s="9"/>
    </row>
    <row r="1726" spans="15:24" x14ac:dyDescent="0.35">
      <c r="O1726" s="4"/>
      <c r="P1726" s="14">
        <f>'B. WasteTracking'!G1752</f>
        <v>0</v>
      </c>
      <c r="Q1726" s="67">
        <f>IF(ISNUMBER('B. WasteTracking'!I1752), IF('B. WasteTracking'!$I$38=Calculations!$O$6,'B. WasteTracking'!I1752,'B. WasteTracking'!I1752*'B. WasteTracking'!$H1752/100),0)</f>
        <v>0</v>
      </c>
      <c r="R1726" s="67">
        <f>IF(ISNUMBER('B. WasteTracking'!J1752), IF('B. WasteTracking'!$J$38=Calculations!$O$6,'B. WasteTracking'!J1752,'B. WasteTracking'!J1752*'B. WasteTracking'!$H1752/100),0)</f>
        <v>0</v>
      </c>
      <c r="S1726" s="67">
        <f>IF(ISNUMBER('B. WasteTracking'!K1752), 'B. WasteTracking'!K1752*'B. WasteTracking'!$H1752/100,0)</f>
        <v>0</v>
      </c>
      <c r="T1726" s="67">
        <f>IF(ISNUMBER('B. WasteTracking'!H1752), 'B. WasteTracking'!H1752,0)</f>
        <v>0</v>
      </c>
      <c r="W1726" s="9"/>
      <c r="X1726" s="9"/>
    </row>
    <row r="1727" spans="15:24" x14ac:dyDescent="0.35">
      <c r="O1727" s="4"/>
      <c r="P1727" s="14">
        <f>'B. WasteTracking'!G1753</f>
        <v>0</v>
      </c>
      <c r="Q1727" s="67">
        <f>IF(ISNUMBER('B. WasteTracking'!I1753), IF('B. WasteTracking'!$I$38=Calculations!$O$6,'B. WasteTracking'!I1753,'B. WasteTracking'!I1753*'B. WasteTracking'!$H1753/100),0)</f>
        <v>0</v>
      </c>
      <c r="R1727" s="67">
        <f>IF(ISNUMBER('B. WasteTracking'!J1753), IF('B. WasteTracking'!$J$38=Calculations!$O$6,'B. WasteTracking'!J1753,'B. WasteTracking'!J1753*'B. WasteTracking'!$H1753/100),0)</f>
        <v>0</v>
      </c>
      <c r="S1727" s="67">
        <f>IF(ISNUMBER('B. WasteTracking'!K1753), 'B. WasteTracking'!K1753*'B. WasteTracking'!$H1753/100,0)</f>
        <v>0</v>
      </c>
      <c r="T1727" s="67">
        <f>IF(ISNUMBER('B. WasteTracking'!H1753), 'B. WasteTracking'!H1753,0)</f>
        <v>0</v>
      </c>
      <c r="W1727" s="9"/>
      <c r="X1727" s="9"/>
    </row>
    <row r="1728" spans="15:24" x14ac:dyDescent="0.35">
      <c r="O1728" s="4"/>
      <c r="P1728" s="14">
        <f>'B. WasteTracking'!G1754</f>
        <v>0</v>
      </c>
      <c r="Q1728" s="67">
        <f>IF(ISNUMBER('B. WasteTracking'!I1754), IF('B. WasteTracking'!$I$38=Calculations!$O$6,'B. WasteTracking'!I1754,'B. WasteTracking'!I1754*'B. WasteTracking'!$H1754/100),0)</f>
        <v>0</v>
      </c>
      <c r="R1728" s="67">
        <f>IF(ISNUMBER('B. WasteTracking'!J1754), IF('B. WasteTracking'!$J$38=Calculations!$O$6,'B. WasteTracking'!J1754,'B. WasteTracking'!J1754*'B. WasteTracking'!$H1754/100),0)</f>
        <v>0</v>
      </c>
      <c r="S1728" s="67">
        <f>IF(ISNUMBER('B. WasteTracking'!K1754), 'B. WasteTracking'!K1754*'B. WasteTracking'!$H1754/100,0)</f>
        <v>0</v>
      </c>
      <c r="T1728" s="67">
        <f>IF(ISNUMBER('B. WasteTracking'!H1754), 'B. WasteTracking'!H1754,0)</f>
        <v>0</v>
      </c>
      <c r="W1728" s="9"/>
      <c r="X1728" s="9"/>
    </row>
    <row r="1729" spans="16:24" x14ac:dyDescent="0.35">
      <c r="P1729" s="14">
        <f>'B. WasteTracking'!G1755</f>
        <v>0</v>
      </c>
      <c r="Q1729" s="67">
        <f>IF(ISNUMBER('B. WasteTracking'!I1755), IF('B. WasteTracking'!$I$38=Calculations!$O$6,'B. WasteTracking'!I1755,'B. WasteTracking'!I1755*'B. WasteTracking'!$H1755/100),0)</f>
        <v>0</v>
      </c>
      <c r="R1729" s="67">
        <f>IF(ISNUMBER('B. WasteTracking'!J1755), IF('B. WasteTracking'!$J$38=Calculations!$O$6,'B. WasteTracking'!J1755,'B. WasteTracking'!J1755*'B. WasteTracking'!$H1755/100),0)</f>
        <v>0</v>
      </c>
      <c r="S1729" s="67">
        <f>IF(ISNUMBER('B. WasteTracking'!K1755), 'B. WasteTracking'!K1755*'B. WasteTracking'!$H1755/100,0)</f>
        <v>0</v>
      </c>
      <c r="T1729" s="67">
        <f>IF(ISNUMBER('B. WasteTracking'!H1755), 'B. WasteTracking'!H1755,0)</f>
        <v>0</v>
      </c>
      <c r="W1729" s="9"/>
      <c r="X1729" s="9"/>
    </row>
    <row r="1730" spans="16:24" x14ac:dyDescent="0.35">
      <c r="P1730" s="14">
        <f>'B. WasteTracking'!G1756</f>
        <v>0</v>
      </c>
      <c r="Q1730" s="67">
        <f>IF(ISNUMBER('B. WasteTracking'!I1756), IF('B. WasteTracking'!$I$38=Calculations!$O$6,'B. WasteTracking'!I1756,'B. WasteTracking'!I1756*'B. WasteTracking'!$H1756/100),0)</f>
        <v>0</v>
      </c>
      <c r="R1730" s="67">
        <f>IF(ISNUMBER('B. WasteTracking'!J1756), IF('B. WasteTracking'!$J$38=Calculations!$O$6,'B. WasteTracking'!J1756,'B. WasteTracking'!J1756*'B. WasteTracking'!$H1756/100),0)</f>
        <v>0</v>
      </c>
      <c r="S1730" s="67">
        <f>IF(ISNUMBER('B. WasteTracking'!K1756), 'B. WasteTracking'!K1756*'B. WasteTracking'!$H1756/100,0)</f>
        <v>0</v>
      </c>
      <c r="T1730" s="67">
        <f>IF(ISNUMBER('B. WasteTracking'!H1756), 'B. WasteTracking'!H1756,0)</f>
        <v>0</v>
      </c>
      <c r="W1730" s="9"/>
      <c r="X1730" s="9"/>
    </row>
    <row r="1731" spans="16:24" x14ac:dyDescent="0.35">
      <c r="P1731" s="14">
        <f>'B. WasteTracking'!G1757</f>
        <v>0</v>
      </c>
      <c r="Q1731" s="67">
        <f>IF(ISNUMBER('B. WasteTracking'!I1757), IF('B. WasteTracking'!$I$38=Calculations!$O$6,'B. WasteTracking'!I1757,'B. WasteTracking'!I1757*'B. WasteTracking'!$H1757/100),0)</f>
        <v>0</v>
      </c>
      <c r="R1731" s="67">
        <f>IF(ISNUMBER('B. WasteTracking'!J1757), IF('B. WasteTracking'!$J$38=Calculations!$O$6,'B. WasteTracking'!J1757,'B. WasteTracking'!J1757*'B. WasteTracking'!$H1757/100),0)</f>
        <v>0</v>
      </c>
      <c r="S1731" s="67">
        <f>IF(ISNUMBER('B. WasteTracking'!K1757), 'B. WasteTracking'!K1757*'B. WasteTracking'!$H1757/100,0)</f>
        <v>0</v>
      </c>
      <c r="T1731" s="67">
        <f>IF(ISNUMBER('B. WasteTracking'!H1757), 'B. WasteTracking'!H1757,0)</f>
        <v>0</v>
      </c>
      <c r="W1731" s="9"/>
      <c r="X1731" s="9"/>
    </row>
    <row r="1732" spans="16:24" x14ac:dyDescent="0.35">
      <c r="P1732" s="14">
        <f>'B. WasteTracking'!G1758</f>
        <v>0</v>
      </c>
      <c r="Q1732" s="67">
        <f>IF(ISNUMBER('B. WasteTracking'!I1758), IF('B. WasteTracking'!$I$38=Calculations!$O$6,'B. WasteTracking'!I1758,'B. WasteTracking'!I1758*'B. WasteTracking'!$H1758/100),0)</f>
        <v>0</v>
      </c>
      <c r="R1732" s="67">
        <f>IF(ISNUMBER('B. WasteTracking'!J1758), IF('B. WasteTracking'!$J$38=Calculations!$O$6,'B. WasteTracking'!J1758,'B. WasteTracking'!J1758*'B. WasteTracking'!$H1758/100),0)</f>
        <v>0</v>
      </c>
      <c r="S1732" s="67">
        <f>IF(ISNUMBER('B. WasteTracking'!K1758), 'B. WasteTracking'!K1758*'B. WasteTracking'!$H1758/100,0)</f>
        <v>0</v>
      </c>
      <c r="T1732" s="67">
        <f>IF(ISNUMBER('B. WasteTracking'!H1758), 'B. WasteTracking'!H1758,0)</f>
        <v>0</v>
      </c>
      <c r="W1732" s="9"/>
      <c r="X1732" s="9"/>
    </row>
    <row r="1733" spans="16:24" x14ac:dyDescent="0.35">
      <c r="P1733" s="14">
        <f>'B. WasteTracking'!G1759</f>
        <v>0</v>
      </c>
      <c r="Q1733" s="67">
        <f>IF(ISNUMBER('B. WasteTracking'!I1759), IF('B. WasteTracking'!$I$38=Calculations!$O$6,'B. WasteTracking'!I1759,'B. WasteTracking'!I1759*'B. WasteTracking'!$H1759/100),0)</f>
        <v>0</v>
      </c>
      <c r="R1733" s="67">
        <f>IF(ISNUMBER('B. WasteTracking'!J1759), IF('B. WasteTracking'!$J$38=Calculations!$O$6,'B. WasteTracking'!J1759,'B. WasteTracking'!J1759*'B. WasteTracking'!$H1759/100),0)</f>
        <v>0</v>
      </c>
      <c r="S1733" s="67">
        <f>IF(ISNUMBER('B. WasteTracking'!K1759), 'B. WasteTracking'!K1759*'B. WasteTracking'!$H1759/100,0)</f>
        <v>0</v>
      </c>
      <c r="T1733" s="67">
        <f>IF(ISNUMBER('B. WasteTracking'!H1759), 'B. WasteTracking'!H1759,0)</f>
        <v>0</v>
      </c>
      <c r="W1733" s="9"/>
      <c r="X1733" s="9"/>
    </row>
    <row r="1734" spans="16:24" x14ac:dyDescent="0.35">
      <c r="P1734" s="14">
        <f>'B. WasteTracking'!G1760</f>
        <v>0</v>
      </c>
      <c r="Q1734" s="67">
        <f>IF(ISNUMBER('B. WasteTracking'!I1760), IF('B. WasteTracking'!$I$38=Calculations!$O$6,'B. WasteTracking'!I1760,'B. WasteTracking'!I1760*'B. WasteTracking'!$H1760/100),0)</f>
        <v>0</v>
      </c>
      <c r="R1734" s="67">
        <f>IF(ISNUMBER('B. WasteTracking'!J1760), IF('B. WasteTracking'!$J$38=Calculations!$O$6,'B. WasteTracking'!J1760,'B. WasteTracking'!J1760*'B. WasteTracking'!$H1760/100),0)</f>
        <v>0</v>
      </c>
      <c r="S1734" s="67">
        <f>IF(ISNUMBER('B. WasteTracking'!K1760), 'B. WasteTracking'!K1760*'B. WasteTracking'!$H1760/100,0)</f>
        <v>0</v>
      </c>
      <c r="T1734" s="67">
        <f>IF(ISNUMBER('B. WasteTracking'!H1760), 'B. WasteTracking'!H1760,0)</f>
        <v>0</v>
      </c>
      <c r="W1734" s="9"/>
      <c r="X1734" s="9"/>
    </row>
    <row r="1735" spans="16:24" x14ac:dyDescent="0.35">
      <c r="P1735" s="14">
        <f>'B. WasteTracking'!G1761</f>
        <v>0</v>
      </c>
      <c r="Q1735" s="67">
        <f>IF(ISNUMBER('B. WasteTracking'!I1761), IF('B. WasteTracking'!$I$38=Calculations!$O$6,'B. WasteTracking'!I1761,'B. WasteTracking'!I1761*'B. WasteTracking'!$H1761/100),0)</f>
        <v>0</v>
      </c>
      <c r="R1735" s="67">
        <f>IF(ISNUMBER('B. WasteTracking'!J1761), IF('B. WasteTracking'!$J$38=Calculations!$O$6,'B. WasteTracking'!J1761,'B. WasteTracking'!J1761*'B. WasteTracking'!$H1761/100),0)</f>
        <v>0</v>
      </c>
      <c r="S1735" s="67">
        <f>IF(ISNUMBER('B. WasteTracking'!K1761), 'B. WasteTracking'!K1761*'B. WasteTracking'!$H1761/100,0)</f>
        <v>0</v>
      </c>
      <c r="T1735" s="67">
        <f>IF(ISNUMBER('B. WasteTracking'!H1761), 'B. WasteTracking'!H1761,0)</f>
        <v>0</v>
      </c>
      <c r="W1735" s="9"/>
      <c r="X1735" s="9"/>
    </row>
    <row r="1736" spans="16:24" x14ac:dyDescent="0.35">
      <c r="P1736" s="14">
        <f>'B. WasteTracking'!G1762</f>
        <v>0</v>
      </c>
      <c r="Q1736" s="67">
        <f>IF(ISNUMBER('B. WasteTracking'!I1762), IF('B. WasteTracking'!$I$38=Calculations!$O$6,'B. WasteTracking'!I1762,'B. WasteTracking'!I1762*'B. WasteTracking'!$H1762/100),0)</f>
        <v>0</v>
      </c>
      <c r="R1736" s="67">
        <f>IF(ISNUMBER('B. WasteTracking'!J1762), IF('B. WasteTracking'!$J$38=Calculations!$O$6,'B. WasteTracking'!J1762,'B. WasteTracking'!J1762*'B. WasteTracking'!$H1762/100),0)</f>
        <v>0</v>
      </c>
      <c r="S1736" s="67">
        <f>IF(ISNUMBER('B. WasteTracking'!K1762), 'B. WasteTracking'!K1762*'B. WasteTracking'!$H1762/100,0)</f>
        <v>0</v>
      </c>
      <c r="T1736" s="67">
        <f>IF(ISNUMBER('B. WasteTracking'!H1762), 'B. WasteTracking'!H1762,0)</f>
        <v>0</v>
      </c>
      <c r="W1736" s="9"/>
      <c r="X1736" s="9"/>
    </row>
    <row r="1737" spans="16:24" x14ac:dyDescent="0.35">
      <c r="P1737" s="14">
        <f>'B. WasteTracking'!G1763</f>
        <v>0</v>
      </c>
      <c r="Q1737" s="67">
        <f>IF(ISNUMBER('B. WasteTracking'!I1763), IF('B. WasteTracking'!$I$38=Calculations!$O$6,'B. WasteTracking'!I1763,'B. WasteTracking'!I1763*'B. WasteTracking'!$H1763/100),0)</f>
        <v>0</v>
      </c>
      <c r="R1737" s="67">
        <f>IF(ISNUMBER('B. WasteTracking'!J1763), IF('B. WasteTracking'!$J$38=Calculations!$O$6,'B. WasteTracking'!J1763,'B. WasteTracking'!J1763*'B. WasteTracking'!$H1763/100),0)</f>
        <v>0</v>
      </c>
      <c r="S1737" s="67">
        <f>IF(ISNUMBER('B. WasteTracking'!K1763), 'B. WasteTracking'!K1763*'B. WasteTracking'!$H1763/100,0)</f>
        <v>0</v>
      </c>
      <c r="T1737" s="67">
        <f>IF(ISNUMBER('B. WasteTracking'!H1763), 'B. WasteTracking'!H1763,0)</f>
        <v>0</v>
      </c>
      <c r="W1737" s="9"/>
      <c r="X1737" s="9"/>
    </row>
    <row r="1738" spans="16:24" x14ac:dyDescent="0.35">
      <c r="P1738" s="14">
        <f>'B. WasteTracking'!G1764</f>
        <v>0</v>
      </c>
      <c r="Q1738" s="67">
        <f>IF(ISNUMBER('B. WasteTracking'!I1764), IF('B. WasteTracking'!$I$38=Calculations!$O$6,'B. WasteTracking'!I1764,'B. WasteTracking'!I1764*'B. WasteTracking'!$H1764/100),0)</f>
        <v>0</v>
      </c>
      <c r="R1738" s="67">
        <f>IF(ISNUMBER('B. WasteTracking'!J1764), IF('B. WasteTracking'!$J$38=Calculations!$O$6,'B. WasteTracking'!J1764,'B. WasteTracking'!J1764*'B. WasteTracking'!$H1764/100),0)</f>
        <v>0</v>
      </c>
      <c r="S1738" s="67">
        <f>IF(ISNUMBER('B. WasteTracking'!K1764), 'B. WasteTracking'!K1764*'B. WasteTracking'!$H1764/100,0)</f>
        <v>0</v>
      </c>
      <c r="T1738" s="67">
        <f>IF(ISNUMBER('B. WasteTracking'!H1764), 'B. WasteTracking'!H1764,0)</f>
        <v>0</v>
      </c>
      <c r="W1738" s="9"/>
      <c r="X1738" s="9"/>
    </row>
    <row r="1739" spans="16:24" x14ac:dyDescent="0.35">
      <c r="P1739" s="14">
        <f>'B. WasteTracking'!G1765</f>
        <v>0</v>
      </c>
      <c r="Q1739" s="67">
        <f>IF(ISNUMBER('B. WasteTracking'!I1765), IF('B. WasteTracking'!$I$38=Calculations!$O$6,'B. WasteTracking'!I1765,'B. WasteTracking'!I1765*'B. WasteTracking'!$H1765/100),0)</f>
        <v>0</v>
      </c>
      <c r="R1739" s="67">
        <f>IF(ISNUMBER('B. WasteTracking'!J1765), IF('B. WasteTracking'!$J$38=Calculations!$O$6,'B. WasteTracking'!J1765,'B. WasteTracking'!J1765*'B. WasteTracking'!$H1765/100),0)</f>
        <v>0</v>
      </c>
      <c r="S1739" s="67">
        <f>IF(ISNUMBER('B. WasteTracking'!K1765), 'B. WasteTracking'!K1765*'B. WasteTracking'!$H1765/100,0)</f>
        <v>0</v>
      </c>
      <c r="T1739" s="67">
        <f>IF(ISNUMBER('B. WasteTracking'!H1765), 'B. WasteTracking'!H1765,0)</f>
        <v>0</v>
      </c>
      <c r="W1739" s="9"/>
      <c r="X1739" s="9"/>
    </row>
    <row r="1740" spans="16:24" x14ac:dyDescent="0.35">
      <c r="P1740" s="14">
        <f>'B. WasteTracking'!G1766</f>
        <v>0</v>
      </c>
      <c r="Q1740" s="67">
        <f>IF(ISNUMBER('B. WasteTracking'!I1766), IF('B. WasteTracking'!$I$38=Calculations!$O$6,'B. WasteTracking'!I1766,'B. WasteTracking'!I1766*'B. WasteTracking'!$H1766/100),0)</f>
        <v>0</v>
      </c>
      <c r="R1740" s="67">
        <f>IF(ISNUMBER('B. WasteTracking'!J1766), IF('B. WasteTracking'!$J$38=Calculations!$O$6,'B. WasteTracking'!J1766,'B. WasteTracking'!J1766*'B. WasteTracking'!$H1766/100),0)</f>
        <v>0</v>
      </c>
      <c r="S1740" s="67">
        <f>IF(ISNUMBER('B. WasteTracking'!K1766), 'B. WasteTracking'!K1766*'B. WasteTracking'!$H1766/100,0)</f>
        <v>0</v>
      </c>
      <c r="T1740" s="67">
        <f>IF(ISNUMBER('B. WasteTracking'!H1766), 'B. WasteTracking'!H1766,0)</f>
        <v>0</v>
      </c>
      <c r="W1740" s="9"/>
      <c r="X1740" s="9"/>
    </row>
    <row r="1741" spans="16:24" x14ac:dyDescent="0.35">
      <c r="P1741" s="14">
        <f>'B. WasteTracking'!G1767</f>
        <v>0</v>
      </c>
      <c r="Q1741" s="67">
        <f>IF(ISNUMBER('B. WasteTracking'!I1767), IF('B. WasteTracking'!$I$38=Calculations!$O$6,'B. WasteTracking'!I1767,'B. WasteTracking'!I1767*'B. WasteTracking'!$H1767/100),0)</f>
        <v>0</v>
      </c>
      <c r="R1741" s="67">
        <f>IF(ISNUMBER('B. WasteTracking'!J1767), IF('B. WasteTracking'!$J$38=Calculations!$O$6,'B. WasteTracking'!J1767,'B. WasteTracking'!J1767*'B. WasteTracking'!$H1767/100),0)</f>
        <v>0</v>
      </c>
      <c r="S1741" s="67">
        <f>IF(ISNUMBER('B. WasteTracking'!K1767), 'B. WasteTracking'!K1767*'B. WasteTracking'!$H1767/100,0)</f>
        <v>0</v>
      </c>
      <c r="T1741" s="67">
        <f>IF(ISNUMBER('B. WasteTracking'!H1767), 'B. WasteTracking'!H1767,0)</f>
        <v>0</v>
      </c>
      <c r="W1741" s="9"/>
      <c r="X1741" s="9"/>
    </row>
    <row r="1742" spans="16:24" x14ac:dyDescent="0.35">
      <c r="P1742" s="14">
        <f>'B. WasteTracking'!G1768</f>
        <v>0</v>
      </c>
      <c r="Q1742" s="67">
        <f>IF(ISNUMBER('B. WasteTracking'!I1768), IF('B. WasteTracking'!$I$38=Calculations!$O$6,'B. WasteTracking'!I1768,'B. WasteTracking'!I1768*'B. WasteTracking'!$H1768/100),0)</f>
        <v>0</v>
      </c>
      <c r="R1742" s="67">
        <f>IF(ISNUMBER('B. WasteTracking'!J1768), IF('B. WasteTracking'!$J$38=Calculations!$O$6,'B. WasteTracking'!J1768,'B. WasteTracking'!J1768*'B. WasteTracking'!$H1768/100),0)</f>
        <v>0</v>
      </c>
      <c r="S1742" s="67">
        <f>IF(ISNUMBER('B. WasteTracking'!K1768), 'B. WasteTracking'!K1768*'B. WasteTracking'!$H1768/100,0)</f>
        <v>0</v>
      </c>
      <c r="T1742" s="67">
        <f>IF(ISNUMBER('B. WasteTracking'!H1768), 'B. WasteTracking'!H1768,0)</f>
        <v>0</v>
      </c>
      <c r="W1742" s="9"/>
      <c r="X1742" s="9"/>
    </row>
    <row r="1743" spans="16:24" x14ac:dyDescent="0.35">
      <c r="P1743" s="14">
        <f>'B. WasteTracking'!G1769</f>
        <v>0</v>
      </c>
      <c r="Q1743" s="67">
        <f>IF(ISNUMBER('B. WasteTracking'!I1769), IF('B. WasteTracking'!$I$38=Calculations!$O$6,'B. WasteTracking'!I1769,'B. WasteTracking'!I1769*'B. WasteTracking'!$H1769/100),0)</f>
        <v>0</v>
      </c>
      <c r="R1743" s="67">
        <f>IF(ISNUMBER('B. WasteTracking'!J1769), IF('B. WasteTracking'!$J$38=Calculations!$O$6,'B. WasteTracking'!J1769,'B. WasteTracking'!J1769*'B. WasteTracking'!$H1769/100),0)</f>
        <v>0</v>
      </c>
      <c r="S1743" s="67">
        <f>IF(ISNUMBER('B. WasteTracking'!K1769), 'B. WasteTracking'!K1769*'B. WasteTracking'!$H1769/100,0)</f>
        <v>0</v>
      </c>
      <c r="T1743" s="67">
        <f>IF(ISNUMBER('B. WasteTracking'!H1769), 'B. WasteTracking'!H1769,0)</f>
        <v>0</v>
      </c>
      <c r="W1743" s="9"/>
      <c r="X1743" s="9"/>
    </row>
    <row r="1744" spans="16:24" x14ac:dyDescent="0.35">
      <c r="P1744" s="14">
        <f>'B. WasteTracking'!G1770</f>
        <v>0</v>
      </c>
      <c r="Q1744" s="67">
        <f>IF(ISNUMBER('B. WasteTracking'!I1770), IF('B. WasteTracking'!$I$38=Calculations!$O$6,'B. WasteTracking'!I1770,'B. WasteTracking'!I1770*'B. WasteTracking'!$H1770/100),0)</f>
        <v>0</v>
      </c>
      <c r="R1744" s="67">
        <f>IF(ISNUMBER('B. WasteTracking'!J1770), IF('B. WasteTracking'!$J$38=Calculations!$O$6,'B. WasteTracking'!J1770,'B. WasteTracking'!J1770*'B. WasteTracking'!$H1770/100),0)</f>
        <v>0</v>
      </c>
      <c r="S1744" s="67">
        <f>IF(ISNUMBER('B. WasteTracking'!K1770), 'B. WasteTracking'!K1770*'B. WasteTracking'!$H1770/100,0)</f>
        <v>0</v>
      </c>
      <c r="T1744" s="67">
        <f>IF(ISNUMBER('B. WasteTracking'!H1770), 'B. WasteTracking'!H1770,0)</f>
        <v>0</v>
      </c>
      <c r="W1744" s="9"/>
      <c r="X1744" s="9"/>
    </row>
    <row r="1745" spans="16:24" x14ac:dyDescent="0.35">
      <c r="P1745" s="14">
        <f>'B. WasteTracking'!G1771</f>
        <v>0</v>
      </c>
      <c r="Q1745" s="67">
        <f>IF(ISNUMBER('B. WasteTracking'!I1771), IF('B. WasteTracking'!$I$38=Calculations!$O$6,'B. WasteTracking'!I1771,'B. WasteTracking'!I1771*'B. WasteTracking'!$H1771/100),0)</f>
        <v>0</v>
      </c>
      <c r="R1745" s="67">
        <f>IF(ISNUMBER('B. WasteTracking'!J1771), IF('B. WasteTracking'!$J$38=Calculations!$O$6,'B. WasteTracking'!J1771,'B. WasteTracking'!J1771*'B. WasteTracking'!$H1771/100),0)</f>
        <v>0</v>
      </c>
      <c r="S1745" s="67">
        <f>IF(ISNUMBER('B. WasteTracking'!K1771), 'B. WasteTracking'!K1771*'B. WasteTracking'!$H1771/100,0)</f>
        <v>0</v>
      </c>
      <c r="T1745" s="67">
        <f>IF(ISNUMBER('B. WasteTracking'!H1771), 'B. WasteTracking'!H1771,0)</f>
        <v>0</v>
      </c>
      <c r="W1745" s="9"/>
      <c r="X1745" s="9"/>
    </row>
    <row r="1746" spans="16:24" x14ac:dyDescent="0.35">
      <c r="P1746" s="14">
        <f>'B. WasteTracking'!G1772</f>
        <v>0</v>
      </c>
      <c r="Q1746" s="67">
        <f>IF(ISNUMBER('B. WasteTracking'!I1772), IF('B. WasteTracking'!$I$38=Calculations!$O$6,'B. WasteTracking'!I1772,'B. WasteTracking'!I1772*'B. WasteTracking'!$H1772/100),0)</f>
        <v>0</v>
      </c>
      <c r="R1746" s="67">
        <f>IF(ISNUMBER('B. WasteTracking'!J1772), IF('B. WasteTracking'!$J$38=Calculations!$O$6,'B. WasteTracking'!J1772,'B. WasteTracking'!J1772*'B. WasteTracking'!$H1772/100),0)</f>
        <v>0</v>
      </c>
      <c r="S1746" s="67">
        <f>IF(ISNUMBER('B. WasteTracking'!K1772), 'B. WasteTracking'!K1772*'B. WasteTracking'!$H1772/100,0)</f>
        <v>0</v>
      </c>
      <c r="T1746" s="67">
        <f>IF(ISNUMBER('B. WasteTracking'!H1772), 'B. WasteTracking'!H1772,0)</f>
        <v>0</v>
      </c>
      <c r="W1746" s="9"/>
      <c r="X1746" s="9"/>
    </row>
    <row r="1747" spans="16:24" x14ac:dyDescent="0.35">
      <c r="P1747" s="14">
        <f>'B. WasteTracking'!G1773</f>
        <v>0</v>
      </c>
      <c r="Q1747" s="67">
        <f>IF(ISNUMBER('B. WasteTracking'!I1773), IF('B. WasteTracking'!$I$38=Calculations!$O$6,'B. WasteTracking'!I1773,'B. WasteTracking'!I1773*'B. WasteTracking'!$H1773/100),0)</f>
        <v>0</v>
      </c>
      <c r="R1747" s="67">
        <f>IF(ISNUMBER('B. WasteTracking'!J1773), IF('B. WasteTracking'!$J$38=Calculations!$O$6,'B. WasteTracking'!J1773,'B. WasteTracking'!J1773*'B. WasteTracking'!$H1773/100),0)</f>
        <v>0</v>
      </c>
      <c r="S1747" s="67">
        <f>IF(ISNUMBER('B. WasteTracking'!K1773), 'B. WasteTracking'!K1773*'B. WasteTracking'!$H1773/100,0)</f>
        <v>0</v>
      </c>
      <c r="T1747" s="67">
        <f>IF(ISNUMBER('B. WasteTracking'!H1773), 'B. WasteTracking'!H1773,0)</f>
        <v>0</v>
      </c>
      <c r="W1747" s="9"/>
      <c r="X1747" s="9"/>
    </row>
    <row r="1748" spans="16:24" x14ac:dyDescent="0.35">
      <c r="P1748" s="14">
        <f>'B. WasteTracking'!G1774</f>
        <v>0</v>
      </c>
      <c r="Q1748" s="67">
        <f>IF(ISNUMBER('B. WasteTracking'!I1774), IF('B. WasteTracking'!$I$38=Calculations!$O$6,'B. WasteTracking'!I1774,'B. WasteTracking'!I1774*'B. WasteTracking'!$H1774/100),0)</f>
        <v>0</v>
      </c>
      <c r="R1748" s="67">
        <f>IF(ISNUMBER('B. WasteTracking'!J1774), IF('B. WasteTracking'!$J$38=Calculations!$O$6,'B. WasteTracking'!J1774,'B. WasteTracking'!J1774*'B. WasteTracking'!$H1774/100),0)</f>
        <v>0</v>
      </c>
      <c r="S1748" s="67">
        <f>IF(ISNUMBER('B. WasteTracking'!K1774), 'B. WasteTracking'!K1774*'B. WasteTracking'!$H1774/100,0)</f>
        <v>0</v>
      </c>
      <c r="T1748" s="67">
        <f>IF(ISNUMBER('B. WasteTracking'!H1774), 'B. WasteTracking'!H1774,0)</f>
        <v>0</v>
      </c>
      <c r="W1748" s="9"/>
      <c r="X1748" s="9"/>
    </row>
    <row r="1749" spans="16:24" x14ac:dyDescent="0.35">
      <c r="P1749" s="14">
        <f>'B. WasteTracking'!G1775</f>
        <v>0</v>
      </c>
      <c r="Q1749" s="67">
        <f>IF(ISNUMBER('B. WasteTracking'!I1775), IF('B. WasteTracking'!$I$38=Calculations!$O$6,'B. WasteTracking'!I1775,'B. WasteTracking'!I1775*'B. WasteTracking'!$H1775/100),0)</f>
        <v>0</v>
      </c>
      <c r="R1749" s="67">
        <f>IF(ISNUMBER('B. WasteTracking'!J1775), IF('B. WasteTracking'!$J$38=Calculations!$O$6,'B. WasteTracking'!J1775,'B. WasteTracking'!J1775*'B. WasteTracking'!$H1775/100),0)</f>
        <v>0</v>
      </c>
      <c r="S1749" s="67">
        <f>IF(ISNUMBER('B. WasteTracking'!K1775), 'B. WasteTracking'!K1775*'B. WasteTracking'!$H1775/100,0)</f>
        <v>0</v>
      </c>
      <c r="T1749" s="67">
        <f>IF(ISNUMBER('B. WasteTracking'!H1775), 'B. WasteTracking'!H1775,0)</f>
        <v>0</v>
      </c>
      <c r="W1749" s="9"/>
      <c r="X1749" s="9"/>
    </row>
    <row r="1750" spans="16:24" x14ac:dyDescent="0.35">
      <c r="P1750" s="14">
        <f>'B. WasteTracking'!G1776</f>
        <v>0</v>
      </c>
      <c r="Q1750" s="67">
        <f>IF(ISNUMBER('B. WasteTracking'!I1776), IF('B. WasteTracking'!$I$38=Calculations!$O$6,'B. WasteTracking'!I1776,'B. WasteTracking'!I1776*'B. WasteTracking'!$H1776/100),0)</f>
        <v>0</v>
      </c>
      <c r="R1750" s="67">
        <f>IF(ISNUMBER('B. WasteTracking'!J1776), IF('B. WasteTracking'!$J$38=Calculations!$O$6,'B. WasteTracking'!J1776,'B. WasteTracking'!J1776*'B. WasteTracking'!$H1776/100),0)</f>
        <v>0</v>
      </c>
      <c r="S1750" s="67">
        <f>IF(ISNUMBER('B. WasteTracking'!K1776), 'B. WasteTracking'!K1776*'B. WasteTracking'!$H1776/100,0)</f>
        <v>0</v>
      </c>
      <c r="T1750" s="67">
        <f>IF(ISNUMBER('B. WasteTracking'!H1776), 'B. WasteTracking'!H1776,0)</f>
        <v>0</v>
      </c>
      <c r="W1750" s="9"/>
      <c r="X1750" s="9"/>
    </row>
    <row r="1751" spans="16:24" x14ac:dyDescent="0.35">
      <c r="P1751" s="14">
        <f>'B. WasteTracking'!G1777</f>
        <v>0</v>
      </c>
      <c r="Q1751" s="67">
        <f>IF(ISNUMBER('B. WasteTracking'!I1777), IF('B. WasteTracking'!$I$38=Calculations!$O$6,'B. WasteTracking'!I1777,'B. WasteTracking'!I1777*'B. WasteTracking'!$H1777/100),0)</f>
        <v>0</v>
      </c>
      <c r="R1751" s="67">
        <f>IF(ISNUMBER('B. WasteTracking'!J1777), IF('B. WasteTracking'!$J$38=Calculations!$O$6,'B. WasteTracking'!J1777,'B. WasteTracking'!J1777*'B. WasteTracking'!$H1777/100),0)</f>
        <v>0</v>
      </c>
      <c r="S1751" s="67">
        <f>IF(ISNUMBER('B. WasteTracking'!K1777), 'B. WasteTracking'!K1777*'B. WasteTracking'!$H1777/100,0)</f>
        <v>0</v>
      </c>
      <c r="T1751" s="67">
        <f>IF(ISNUMBER('B. WasteTracking'!H1777), 'B. WasteTracking'!H1777,0)</f>
        <v>0</v>
      </c>
      <c r="W1751" s="9"/>
      <c r="X1751" s="9"/>
    </row>
    <row r="1752" spans="16:24" x14ac:dyDescent="0.35">
      <c r="P1752" s="14">
        <f>'B. WasteTracking'!G1778</f>
        <v>0</v>
      </c>
      <c r="Q1752" s="67">
        <f>IF(ISNUMBER('B. WasteTracking'!I1778), IF('B. WasteTracking'!$I$38=Calculations!$O$6,'B. WasteTracking'!I1778,'B. WasteTracking'!I1778*'B. WasteTracking'!$H1778/100),0)</f>
        <v>0</v>
      </c>
      <c r="R1752" s="67">
        <f>IF(ISNUMBER('B. WasteTracking'!J1778), IF('B. WasteTracking'!$J$38=Calculations!$O$6,'B. WasteTracking'!J1778,'B. WasteTracking'!J1778*'B. WasteTracking'!$H1778/100),0)</f>
        <v>0</v>
      </c>
      <c r="S1752" s="67">
        <f>IF(ISNUMBER('B. WasteTracking'!K1778), 'B. WasteTracking'!K1778*'B. WasteTracking'!$H1778/100,0)</f>
        <v>0</v>
      </c>
      <c r="T1752" s="67">
        <f>IF(ISNUMBER('B. WasteTracking'!H1778), 'B. WasteTracking'!H1778,0)</f>
        <v>0</v>
      </c>
      <c r="W1752" s="9"/>
      <c r="X1752" s="9"/>
    </row>
    <row r="1753" spans="16:24" x14ac:dyDescent="0.35">
      <c r="P1753" s="14">
        <f>'B. WasteTracking'!G1779</f>
        <v>0</v>
      </c>
      <c r="Q1753" s="67">
        <f>IF(ISNUMBER('B. WasteTracking'!I1779), IF('B. WasteTracking'!$I$38=Calculations!$O$6,'B. WasteTracking'!I1779,'B. WasteTracking'!I1779*'B. WasteTracking'!$H1779/100),0)</f>
        <v>0</v>
      </c>
      <c r="R1753" s="67">
        <f>IF(ISNUMBER('B. WasteTracking'!J1779), IF('B. WasteTracking'!$J$38=Calculations!$O$6,'B. WasteTracking'!J1779,'B. WasteTracking'!J1779*'B. WasteTracking'!$H1779/100),0)</f>
        <v>0</v>
      </c>
      <c r="S1753" s="67">
        <f>IF(ISNUMBER('B. WasteTracking'!K1779), 'B. WasteTracking'!K1779*'B. WasteTracking'!$H1779/100,0)</f>
        <v>0</v>
      </c>
      <c r="T1753" s="67">
        <f>IF(ISNUMBER('B. WasteTracking'!H1779), 'B. WasteTracking'!H1779,0)</f>
        <v>0</v>
      </c>
      <c r="W1753" s="9"/>
      <c r="X1753" s="9"/>
    </row>
    <row r="1754" spans="16:24" x14ac:dyDescent="0.35">
      <c r="P1754" s="14">
        <f>'B. WasteTracking'!G1780</f>
        <v>0</v>
      </c>
      <c r="Q1754" s="67">
        <f>IF(ISNUMBER('B. WasteTracking'!I1780), IF('B. WasteTracking'!$I$38=Calculations!$O$6,'B. WasteTracking'!I1780,'B. WasteTracking'!I1780*'B. WasteTracking'!$H1780/100),0)</f>
        <v>0</v>
      </c>
      <c r="R1754" s="67">
        <f>IF(ISNUMBER('B. WasteTracking'!J1780), IF('B. WasteTracking'!$J$38=Calculations!$O$6,'B. WasteTracking'!J1780,'B. WasteTracking'!J1780*'B. WasteTracking'!$H1780/100),0)</f>
        <v>0</v>
      </c>
      <c r="S1754" s="67">
        <f>IF(ISNUMBER('B. WasteTracking'!K1780), 'B. WasteTracking'!K1780*'B. WasteTracking'!$H1780/100,0)</f>
        <v>0</v>
      </c>
      <c r="T1754" s="67">
        <f>IF(ISNUMBER('B. WasteTracking'!H1780), 'B. WasteTracking'!H1780,0)</f>
        <v>0</v>
      </c>
      <c r="W1754" s="9"/>
      <c r="X1754" s="9"/>
    </row>
    <row r="1755" spans="16:24" x14ac:dyDescent="0.35">
      <c r="P1755" s="14">
        <f>'B. WasteTracking'!G1781</f>
        <v>0</v>
      </c>
      <c r="Q1755" s="67">
        <f>IF(ISNUMBER('B. WasteTracking'!I1781), IF('B. WasteTracking'!$I$38=Calculations!$O$6,'B. WasteTracking'!I1781,'B. WasteTracking'!I1781*'B. WasteTracking'!$H1781/100),0)</f>
        <v>0</v>
      </c>
      <c r="R1755" s="67">
        <f>IF(ISNUMBER('B. WasteTracking'!J1781), IF('B. WasteTracking'!$J$38=Calculations!$O$6,'B. WasteTracking'!J1781,'B. WasteTracking'!J1781*'B. WasteTracking'!$H1781/100),0)</f>
        <v>0</v>
      </c>
      <c r="S1755" s="67">
        <f>IF(ISNUMBER('B. WasteTracking'!K1781), 'B. WasteTracking'!K1781*'B. WasteTracking'!$H1781/100,0)</f>
        <v>0</v>
      </c>
      <c r="T1755" s="67">
        <f>IF(ISNUMBER('B. WasteTracking'!H1781), 'B. WasteTracking'!H1781,0)</f>
        <v>0</v>
      </c>
      <c r="W1755" s="9"/>
      <c r="X1755" s="9"/>
    </row>
    <row r="1756" spans="16:24" x14ac:dyDescent="0.35">
      <c r="P1756" s="14">
        <f>'B. WasteTracking'!G1782</f>
        <v>0</v>
      </c>
      <c r="Q1756" s="67">
        <f>IF(ISNUMBER('B. WasteTracking'!I1782), IF('B. WasteTracking'!$I$38=Calculations!$O$6,'B. WasteTracking'!I1782,'B. WasteTracking'!I1782*'B. WasteTracking'!$H1782/100),0)</f>
        <v>0</v>
      </c>
      <c r="R1756" s="67">
        <f>IF(ISNUMBER('B. WasteTracking'!J1782), IF('B. WasteTracking'!$J$38=Calculations!$O$6,'B. WasteTracking'!J1782,'B. WasteTracking'!J1782*'B. WasteTracking'!$H1782/100),0)</f>
        <v>0</v>
      </c>
      <c r="S1756" s="67">
        <f>IF(ISNUMBER('B. WasteTracking'!K1782), 'B. WasteTracking'!K1782*'B. WasteTracking'!$H1782/100,0)</f>
        <v>0</v>
      </c>
      <c r="T1756" s="67">
        <f>IF(ISNUMBER('B. WasteTracking'!H1782), 'B. WasteTracking'!H1782,0)</f>
        <v>0</v>
      </c>
      <c r="W1756" s="9"/>
      <c r="X1756" s="9"/>
    </row>
    <row r="1757" spans="16:24" x14ac:dyDescent="0.35">
      <c r="P1757" s="14">
        <f>'B. WasteTracking'!G1783</f>
        <v>0</v>
      </c>
      <c r="Q1757" s="67">
        <f>IF(ISNUMBER('B. WasteTracking'!I1783), IF('B. WasteTracking'!$I$38=Calculations!$O$6,'B. WasteTracking'!I1783,'B. WasteTracking'!I1783*'B. WasteTracking'!$H1783/100),0)</f>
        <v>0</v>
      </c>
      <c r="R1757" s="67">
        <f>IF(ISNUMBER('B. WasteTracking'!J1783), IF('B. WasteTracking'!$J$38=Calculations!$O$6,'B. WasteTracking'!J1783,'B. WasteTracking'!J1783*'B. WasteTracking'!$H1783/100),0)</f>
        <v>0</v>
      </c>
      <c r="S1757" s="67">
        <f>IF(ISNUMBER('B. WasteTracking'!K1783), 'B. WasteTracking'!K1783*'B. WasteTracking'!$H1783/100,0)</f>
        <v>0</v>
      </c>
      <c r="T1757" s="67">
        <f>IF(ISNUMBER('B. WasteTracking'!H1783), 'B. WasteTracking'!H1783,0)</f>
        <v>0</v>
      </c>
      <c r="W1757" s="9"/>
      <c r="X1757" s="9"/>
    </row>
    <row r="1758" spans="16:24" x14ac:dyDescent="0.35">
      <c r="P1758" s="14">
        <f>'B. WasteTracking'!G1784</f>
        <v>0</v>
      </c>
      <c r="Q1758" s="67">
        <f>IF(ISNUMBER('B. WasteTracking'!I1784), IF('B. WasteTracking'!$I$38=Calculations!$O$6,'B. WasteTracking'!I1784,'B. WasteTracking'!I1784*'B. WasteTracking'!$H1784/100),0)</f>
        <v>0</v>
      </c>
      <c r="R1758" s="67">
        <f>IF(ISNUMBER('B. WasteTracking'!J1784), IF('B. WasteTracking'!$J$38=Calculations!$O$6,'B. WasteTracking'!J1784,'B. WasteTracking'!J1784*'B. WasteTracking'!$H1784/100),0)</f>
        <v>0</v>
      </c>
      <c r="S1758" s="67">
        <f>IF(ISNUMBER('B. WasteTracking'!K1784), 'B. WasteTracking'!K1784*'B. WasteTracking'!$H1784/100,0)</f>
        <v>0</v>
      </c>
      <c r="T1758" s="67">
        <f>IF(ISNUMBER('B. WasteTracking'!H1784), 'B. WasteTracking'!H1784,0)</f>
        <v>0</v>
      </c>
      <c r="W1758" s="9"/>
      <c r="X1758" s="9"/>
    </row>
    <row r="1759" spans="16:24" x14ac:dyDescent="0.35">
      <c r="P1759" s="14">
        <f>'B. WasteTracking'!G1785</f>
        <v>0</v>
      </c>
      <c r="Q1759" s="67">
        <f>IF(ISNUMBER('B. WasteTracking'!I1785), IF('B. WasteTracking'!$I$38=Calculations!$O$6,'B. WasteTracking'!I1785,'B. WasteTracking'!I1785*'B. WasteTracking'!$H1785/100),0)</f>
        <v>0</v>
      </c>
      <c r="R1759" s="67">
        <f>IF(ISNUMBER('B. WasteTracking'!J1785), IF('B. WasteTracking'!$J$38=Calculations!$O$6,'B. WasteTracking'!J1785,'B. WasteTracking'!J1785*'B. WasteTracking'!$H1785/100),0)</f>
        <v>0</v>
      </c>
      <c r="S1759" s="67">
        <f>IF(ISNUMBER('B. WasteTracking'!K1785), 'B. WasteTracking'!K1785*'B. WasteTracking'!$H1785/100,0)</f>
        <v>0</v>
      </c>
      <c r="T1759" s="67">
        <f>IF(ISNUMBER('B. WasteTracking'!H1785), 'B. WasteTracking'!H1785,0)</f>
        <v>0</v>
      </c>
      <c r="W1759" s="9"/>
      <c r="X1759" s="9"/>
    </row>
    <row r="1760" spans="16:24" x14ac:dyDescent="0.35">
      <c r="P1760" s="14">
        <f>'B. WasteTracking'!G1786</f>
        <v>0</v>
      </c>
      <c r="Q1760" s="67">
        <f>IF(ISNUMBER('B. WasteTracking'!I1786), IF('B. WasteTracking'!$I$38=Calculations!$O$6,'B. WasteTracking'!I1786,'B. WasteTracking'!I1786*'B. WasteTracking'!$H1786/100),0)</f>
        <v>0</v>
      </c>
      <c r="R1760" s="67">
        <f>IF(ISNUMBER('B. WasteTracking'!J1786), IF('B. WasteTracking'!$J$38=Calculations!$O$6,'B. WasteTracking'!J1786,'B. WasteTracking'!J1786*'B. WasteTracking'!$H1786/100),0)</f>
        <v>0</v>
      </c>
      <c r="S1760" s="67">
        <f>IF(ISNUMBER('B. WasteTracking'!K1786), 'B. WasteTracking'!K1786*'B. WasteTracking'!$H1786/100,0)</f>
        <v>0</v>
      </c>
      <c r="T1760" s="67">
        <f>IF(ISNUMBER('B. WasteTracking'!H1786), 'B. WasteTracking'!H1786,0)</f>
        <v>0</v>
      </c>
      <c r="W1760" s="9"/>
      <c r="X1760" s="9"/>
    </row>
    <row r="1761" spans="16:24" x14ac:dyDescent="0.35">
      <c r="P1761" s="14">
        <f>'B. WasteTracking'!G1787</f>
        <v>0</v>
      </c>
      <c r="Q1761" s="67">
        <f>IF(ISNUMBER('B. WasteTracking'!I1787), IF('B. WasteTracking'!$I$38=Calculations!$O$6,'B. WasteTracking'!I1787,'B. WasteTracking'!I1787*'B. WasteTracking'!$H1787/100),0)</f>
        <v>0</v>
      </c>
      <c r="R1761" s="67">
        <f>IF(ISNUMBER('B. WasteTracking'!J1787), IF('B. WasteTracking'!$J$38=Calculations!$O$6,'B. WasteTracking'!J1787,'B. WasteTracking'!J1787*'B. WasteTracking'!$H1787/100),0)</f>
        <v>0</v>
      </c>
      <c r="S1761" s="67">
        <f>IF(ISNUMBER('B. WasteTracking'!K1787), 'B. WasteTracking'!K1787*'B. WasteTracking'!$H1787/100,0)</f>
        <v>0</v>
      </c>
      <c r="T1761" s="67">
        <f>IF(ISNUMBER('B. WasteTracking'!H1787), 'B. WasteTracking'!H1787,0)</f>
        <v>0</v>
      </c>
      <c r="W1761" s="9"/>
      <c r="X1761" s="9"/>
    </row>
    <row r="1762" spans="16:24" x14ac:dyDescent="0.35">
      <c r="P1762" s="14">
        <f>'B. WasteTracking'!G1788</f>
        <v>0</v>
      </c>
      <c r="Q1762" s="67">
        <f>IF(ISNUMBER('B. WasteTracking'!I1788), IF('B. WasteTracking'!$I$38=Calculations!$O$6,'B. WasteTracking'!I1788,'B. WasteTracking'!I1788*'B. WasteTracking'!$H1788/100),0)</f>
        <v>0</v>
      </c>
      <c r="R1762" s="67">
        <f>IF(ISNUMBER('B. WasteTracking'!J1788), IF('B. WasteTracking'!$J$38=Calculations!$O$6,'B. WasteTracking'!J1788,'B. WasteTracking'!J1788*'B. WasteTracking'!$H1788/100),0)</f>
        <v>0</v>
      </c>
      <c r="S1762" s="67">
        <f>IF(ISNUMBER('B. WasteTracking'!K1788), 'B. WasteTracking'!K1788*'B. WasteTracking'!$H1788/100,0)</f>
        <v>0</v>
      </c>
      <c r="T1762" s="67">
        <f>IF(ISNUMBER('B. WasteTracking'!H1788), 'B. WasteTracking'!H1788,0)</f>
        <v>0</v>
      </c>
      <c r="W1762" s="9"/>
      <c r="X1762" s="9"/>
    </row>
    <row r="1763" spans="16:24" x14ac:dyDescent="0.35">
      <c r="P1763" s="14">
        <f>'B. WasteTracking'!G1789</f>
        <v>0</v>
      </c>
      <c r="Q1763" s="67">
        <f>IF(ISNUMBER('B. WasteTracking'!I1789), IF('B. WasteTracking'!$I$38=Calculations!$O$6,'B. WasteTracking'!I1789,'B. WasteTracking'!I1789*'B. WasteTracking'!$H1789/100),0)</f>
        <v>0</v>
      </c>
      <c r="R1763" s="67">
        <f>IF(ISNUMBER('B. WasteTracking'!J1789), IF('B. WasteTracking'!$J$38=Calculations!$O$6,'B. WasteTracking'!J1789,'B. WasteTracking'!J1789*'B. WasteTracking'!$H1789/100),0)</f>
        <v>0</v>
      </c>
      <c r="S1763" s="67">
        <f>IF(ISNUMBER('B. WasteTracking'!K1789), 'B. WasteTracking'!K1789*'B. WasteTracking'!$H1789/100,0)</f>
        <v>0</v>
      </c>
      <c r="T1763" s="67">
        <f>IF(ISNUMBER('B. WasteTracking'!H1789), 'B. WasteTracking'!H1789,0)</f>
        <v>0</v>
      </c>
      <c r="W1763" s="9"/>
      <c r="X1763" s="9"/>
    </row>
    <row r="1764" spans="16:24" x14ac:dyDescent="0.35">
      <c r="P1764" s="14">
        <f>'B. WasteTracking'!G1790</f>
        <v>0</v>
      </c>
      <c r="Q1764" s="67">
        <f>IF(ISNUMBER('B. WasteTracking'!I1790), IF('B. WasteTracking'!$I$38=Calculations!$O$6,'B. WasteTracking'!I1790,'B. WasteTracking'!I1790*'B. WasteTracking'!$H1790/100),0)</f>
        <v>0</v>
      </c>
      <c r="R1764" s="67">
        <f>IF(ISNUMBER('B. WasteTracking'!J1790), IF('B. WasteTracking'!$J$38=Calculations!$O$6,'B. WasteTracking'!J1790,'B. WasteTracking'!J1790*'B. WasteTracking'!$H1790/100),0)</f>
        <v>0</v>
      </c>
      <c r="S1764" s="67">
        <f>IF(ISNUMBER('B. WasteTracking'!K1790), 'B. WasteTracking'!K1790*'B. WasteTracking'!$H1790/100,0)</f>
        <v>0</v>
      </c>
      <c r="T1764" s="67">
        <f>IF(ISNUMBER('B. WasteTracking'!H1790), 'B. WasteTracking'!H1790,0)</f>
        <v>0</v>
      </c>
      <c r="W1764" s="9"/>
      <c r="X1764" s="9"/>
    </row>
    <row r="1765" spans="16:24" x14ac:dyDescent="0.35">
      <c r="P1765" s="14">
        <f>'B. WasteTracking'!G1791</f>
        <v>0</v>
      </c>
      <c r="Q1765" s="67">
        <f>IF(ISNUMBER('B. WasteTracking'!I1791), IF('B. WasteTracking'!$I$38=Calculations!$O$6,'B. WasteTracking'!I1791,'B. WasteTracking'!I1791*'B. WasteTracking'!$H1791/100),0)</f>
        <v>0</v>
      </c>
      <c r="R1765" s="67">
        <f>IF(ISNUMBER('B. WasteTracking'!J1791), IF('B. WasteTracking'!$J$38=Calculations!$O$6,'B. WasteTracking'!J1791,'B. WasteTracking'!J1791*'B. WasteTracking'!$H1791/100),0)</f>
        <v>0</v>
      </c>
      <c r="S1765" s="67">
        <f>IF(ISNUMBER('B. WasteTracking'!K1791), 'B. WasteTracking'!K1791*'B. WasteTracking'!$H1791/100,0)</f>
        <v>0</v>
      </c>
      <c r="T1765" s="67">
        <f>IF(ISNUMBER('B. WasteTracking'!H1791), 'B. WasteTracking'!H1791,0)</f>
        <v>0</v>
      </c>
      <c r="W1765" s="9"/>
      <c r="X1765" s="9"/>
    </row>
    <row r="1766" spans="16:24" x14ac:dyDescent="0.35">
      <c r="P1766" s="14">
        <f>'B. WasteTracking'!G1792</f>
        <v>0</v>
      </c>
      <c r="Q1766" s="67">
        <f>IF(ISNUMBER('B. WasteTracking'!I1792), IF('B. WasteTracking'!$I$38=Calculations!$O$6,'B. WasteTracking'!I1792,'B. WasteTracking'!I1792*'B. WasteTracking'!$H1792/100),0)</f>
        <v>0</v>
      </c>
      <c r="R1766" s="67">
        <f>IF(ISNUMBER('B. WasteTracking'!J1792), IF('B. WasteTracking'!$J$38=Calculations!$O$6,'B. WasteTracking'!J1792,'B. WasteTracking'!J1792*'B. WasteTracking'!$H1792/100),0)</f>
        <v>0</v>
      </c>
      <c r="S1766" s="67">
        <f>IF(ISNUMBER('B. WasteTracking'!K1792), 'B. WasteTracking'!K1792*'B. WasteTracking'!$H1792/100,0)</f>
        <v>0</v>
      </c>
      <c r="T1766" s="67">
        <f>IF(ISNUMBER('B. WasteTracking'!H1792), 'B. WasteTracking'!H1792,0)</f>
        <v>0</v>
      </c>
      <c r="W1766" s="9"/>
      <c r="X1766" s="9"/>
    </row>
    <row r="1767" spans="16:24" x14ac:dyDescent="0.35">
      <c r="P1767" s="14">
        <f>'B. WasteTracking'!G1793</f>
        <v>0</v>
      </c>
      <c r="Q1767" s="67">
        <f>IF(ISNUMBER('B. WasteTracking'!I1793), IF('B. WasteTracking'!$I$38=Calculations!$O$6,'B. WasteTracking'!I1793,'B. WasteTracking'!I1793*'B. WasteTracking'!$H1793/100),0)</f>
        <v>0</v>
      </c>
      <c r="R1767" s="67">
        <f>IF(ISNUMBER('B. WasteTracking'!J1793), IF('B. WasteTracking'!$J$38=Calculations!$O$6,'B. WasteTracking'!J1793,'B. WasteTracking'!J1793*'B. WasteTracking'!$H1793/100),0)</f>
        <v>0</v>
      </c>
      <c r="S1767" s="67">
        <f>IF(ISNUMBER('B. WasteTracking'!K1793), 'B. WasteTracking'!K1793*'B. WasteTracking'!$H1793/100,0)</f>
        <v>0</v>
      </c>
      <c r="T1767" s="67">
        <f>IF(ISNUMBER('B. WasteTracking'!H1793), 'B. WasteTracking'!H1793,0)</f>
        <v>0</v>
      </c>
      <c r="W1767" s="9"/>
      <c r="X1767" s="9"/>
    </row>
    <row r="1768" spans="16:24" x14ac:dyDescent="0.35">
      <c r="P1768" s="14">
        <f>'B. WasteTracking'!G1794</f>
        <v>0</v>
      </c>
      <c r="Q1768" s="67">
        <f>IF(ISNUMBER('B. WasteTracking'!I1794), IF('B. WasteTracking'!$I$38=Calculations!$O$6,'B. WasteTracking'!I1794,'B. WasteTracking'!I1794*'B. WasteTracking'!$H1794/100),0)</f>
        <v>0</v>
      </c>
      <c r="R1768" s="67">
        <f>IF(ISNUMBER('B. WasteTracking'!J1794), IF('B. WasteTracking'!$J$38=Calculations!$O$6,'B. WasteTracking'!J1794,'B. WasteTracking'!J1794*'B. WasteTracking'!$H1794/100),0)</f>
        <v>0</v>
      </c>
      <c r="S1768" s="67">
        <f>IF(ISNUMBER('B. WasteTracking'!K1794), 'B. WasteTracking'!K1794*'B. WasteTracking'!$H1794/100,0)</f>
        <v>0</v>
      </c>
      <c r="T1768" s="67">
        <f>IF(ISNUMBER('B. WasteTracking'!H1794), 'B. WasteTracking'!H1794,0)</f>
        <v>0</v>
      </c>
      <c r="W1768" s="9"/>
      <c r="X1768" s="9"/>
    </row>
    <row r="1769" spans="16:24" x14ac:dyDescent="0.35">
      <c r="P1769" s="14">
        <f>'B. WasteTracking'!G1795</f>
        <v>0</v>
      </c>
      <c r="Q1769" s="67">
        <f>IF(ISNUMBER('B. WasteTracking'!I1795), IF('B. WasteTracking'!$I$38=Calculations!$O$6,'B. WasteTracking'!I1795,'B. WasteTracking'!I1795*'B. WasteTracking'!$H1795/100),0)</f>
        <v>0</v>
      </c>
      <c r="R1769" s="67">
        <f>IF(ISNUMBER('B. WasteTracking'!J1795), IF('B. WasteTracking'!$J$38=Calculations!$O$6,'B. WasteTracking'!J1795,'B. WasteTracking'!J1795*'B. WasteTracking'!$H1795/100),0)</f>
        <v>0</v>
      </c>
      <c r="S1769" s="67">
        <f>IF(ISNUMBER('B. WasteTracking'!K1795), 'B. WasteTracking'!K1795*'B. WasteTracking'!$H1795/100,0)</f>
        <v>0</v>
      </c>
      <c r="T1769" s="67">
        <f>IF(ISNUMBER('B. WasteTracking'!H1795), 'B. WasteTracking'!H1795,0)</f>
        <v>0</v>
      </c>
      <c r="W1769" s="9"/>
      <c r="X1769" s="9"/>
    </row>
    <row r="1770" spans="16:24" x14ac:dyDescent="0.35">
      <c r="P1770" s="14">
        <f>'B. WasteTracking'!G1796</f>
        <v>0</v>
      </c>
      <c r="Q1770" s="67">
        <f>IF(ISNUMBER('B. WasteTracking'!I1796), IF('B. WasteTracking'!$I$38=Calculations!$O$6,'B. WasteTracking'!I1796,'B. WasteTracking'!I1796*'B. WasteTracking'!$H1796/100),0)</f>
        <v>0</v>
      </c>
      <c r="R1770" s="67">
        <f>IF(ISNUMBER('B. WasteTracking'!J1796), IF('B. WasteTracking'!$J$38=Calculations!$O$6,'B. WasteTracking'!J1796,'B. WasteTracking'!J1796*'B. WasteTracking'!$H1796/100),0)</f>
        <v>0</v>
      </c>
      <c r="S1770" s="67">
        <f>IF(ISNUMBER('B. WasteTracking'!K1796), 'B. WasteTracking'!K1796*'B. WasteTracking'!$H1796/100,0)</f>
        <v>0</v>
      </c>
      <c r="T1770" s="67">
        <f>IF(ISNUMBER('B. WasteTracking'!H1796), 'B. WasteTracking'!H1796,0)</f>
        <v>0</v>
      </c>
      <c r="W1770" s="9"/>
      <c r="X1770" s="9"/>
    </row>
    <row r="1771" spans="16:24" x14ac:dyDescent="0.35">
      <c r="P1771" s="14">
        <f>'B. WasteTracking'!G1797</f>
        <v>0</v>
      </c>
      <c r="Q1771" s="67">
        <f>IF(ISNUMBER('B. WasteTracking'!I1797), IF('B. WasteTracking'!$I$38=Calculations!$O$6,'B. WasteTracking'!I1797,'B. WasteTracking'!I1797*'B. WasteTracking'!$H1797/100),0)</f>
        <v>0</v>
      </c>
      <c r="R1771" s="67">
        <f>IF(ISNUMBER('B. WasteTracking'!J1797), IF('B. WasteTracking'!$J$38=Calculations!$O$6,'B. WasteTracking'!J1797,'B. WasteTracking'!J1797*'B. WasteTracking'!$H1797/100),0)</f>
        <v>0</v>
      </c>
      <c r="S1771" s="67">
        <f>IF(ISNUMBER('B. WasteTracking'!K1797), 'B. WasteTracking'!K1797*'B. WasteTracking'!$H1797/100,0)</f>
        <v>0</v>
      </c>
      <c r="T1771" s="67">
        <f>IF(ISNUMBER('B. WasteTracking'!H1797), 'B. WasteTracking'!H1797,0)</f>
        <v>0</v>
      </c>
      <c r="W1771" s="9"/>
      <c r="X1771" s="9"/>
    </row>
    <row r="1772" spans="16:24" x14ac:dyDescent="0.35">
      <c r="P1772" s="14">
        <f>'B. WasteTracking'!G1798</f>
        <v>0</v>
      </c>
      <c r="Q1772" s="67">
        <f>IF(ISNUMBER('B. WasteTracking'!I1798), IF('B. WasteTracking'!$I$38=Calculations!$O$6,'B. WasteTracking'!I1798,'B. WasteTracking'!I1798*'B. WasteTracking'!$H1798/100),0)</f>
        <v>0</v>
      </c>
      <c r="R1772" s="67">
        <f>IF(ISNUMBER('B. WasteTracking'!J1798), IF('B. WasteTracking'!$J$38=Calculations!$O$6,'B. WasteTracking'!J1798,'B. WasteTracking'!J1798*'B. WasteTracking'!$H1798/100),0)</f>
        <v>0</v>
      </c>
      <c r="S1772" s="67">
        <f>IF(ISNUMBER('B. WasteTracking'!K1798), 'B. WasteTracking'!K1798*'B. WasteTracking'!$H1798/100,0)</f>
        <v>0</v>
      </c>
      <c r="T1772" s="67">
        <f>IF(ISNUMBER('B. WasteTracking'!H1798), 'B. WasteTracking'!H1798,0)</f>
        <v>0</v>
      </c>
      <c r="W1772" s="9"/>
      <c r="X1772" s="9"/>
    </row>
    <row r="1773" spans="16:24" x14ac:dyDescent="0.35">
      <c r="P1773" s="14">
        <f>'B. WasteTracking'!G1799</f>
        <v>0</v>
      </c>
      <c r="Q1773" s="67">
        <f>IF(ISNUMBER('B. WasteTracking'!I1799), IF('B. WasteTracking'!$I$38=Calculations!$O$6,'B. WasteTracking'!I1799,'B. WasteTracking'!I1799*'B. WasteTracking'!$H1799/100),0)</f>
        <v>0</v>
      </c>
      <c r="R1773" s="67">
        <f>IF(ISNUMBER('B. WasteTracking'!J1799), IF('B. WasteTracking'!$J$38=Calculations!$O$6,'B. WasteTracking'!J1799,'B. WasteTracking'!J1799*'B. WasteTracking'!$H1799/100),0)</f>
        <v>0</v>
      </c>
      <c r="S1773" s="67">
        <f>IF(ISNUMBER('B. WasteTracking'!K1799), 'B. WasteTracking'!K1799*'B. WasteTracking'!$H1799/100,0)</f>
        <v>0</v>
      </c>
      <c r="T1773" s="67">
        <f>IF(ISNUMBER('B. WasteTracking'!H1799), 'B. WasteTracking'!H1799,0)</f>
        <v>0</v>
      </c>
      <c r="W1773" s="9"/>
      <c r="X1773" s="9"/>
    </row>
    <row r="1774" spans="16:24" x14ac:dyDescent="0.35">
      <c r="P1774" s="14">
        <f>'B. WasteTracking'!G1800</f>
        <v>0</v>
      </c>
      <c r="Q1774" s="67">
        <f>IF(ISNUMBER('B. WasteTracking'!I1800), IF('B. WasteTracking'!$I$38=Calculations!$O$6,'B. WasteTracking'!I1800,'B. WasteTracking'!I1800*'B. WasteTracking'!$H1800/100),0)</f>
        <v>0</v>
      </c>
      <c r="R1774" s="67">
        <f>IF(ISNUMBER('B. WasteTracking'!J1800), IF('B. WasteTracking'!$J$38=Calculations!$O$6,'B. WasteTracking'!J1800,'B. WasteTracking'!J1800*'B. WasteTracking'!$H1800/100),0)</f>
        <v>0</v>
      </c>
      <c r="S1774" s="67">
        <f>IF(ISNUMBER('B. WasteTracking'!K1800), 'B. WasteTracking'!K1800*'B. WasteTracking'!$H1800/100,0)</f>
        <v>0</v>
      </c>
      <c r="T1774" s="67">
        <f>IF(ISNUMBER('B. WasteTracking'!H1800), 'B. WasteTracking'!H1800,0)</f>
        <v>0</v>
      </c>
      <c r="W1774" s="9"/>
      <c r="X1774" s="9"/>
    </row>
    <row r="1775" spans="16:24" x14ac:dyDescent="0.35">
      <c r="P1775" s="14">
        <f>'B. WasteTracking'!G1801</f>
        <v>0</v>
      </c>
      <c r="Q1775" s="67">
        <f>IF(ISNUMBER('B. WasteTracking'!I1801), IF('B. WasteTracking'!$I$38=Calculations!$O$6,'B. WasteTracking'!I1801,'B. WasteTracking'!I1801*'B. WasteTracking'!$H1801/100),0)</f>
        <v>0</v>
      </c>
      <c r="R1775" s="67">
        <f>IF(ISNUMBER('B. WasteTracking'!J1801), IF('B. WasteTracking'!$J$38=Calculations!$O$6,'B. WasteTracking'!J1801,'B. WasteTracking'!J1801*'B. WasteTracking'!$H1801/100),0)</f>
        <v>0</v>
      </c>
      <c r="S1775" s="67">
        <f>IF(ISNUMBER('B. WasteTracking'!K1801), 'B. WasteTracking'!K1801*'B. WasteTracking'!$H1801/100,0)</f>
        <v>0</v>
      </c>
      <c r="T1775" s="67">
        <f>IF(ISNUMBER('B. WasteTracking'!H1801), 'B. WasteTracking'!H1801,0)</f>
        <v>0</v>
      </c>
      <c r="W1775" s="9"/>
      <c r="X1775" s="9"/>
    </row>
    <row r="1776" spans="16:24" x14ac:dyDescent="0.35">
      <c r="P1776" s="14">
        <f>'B. WasteTracking'!G1802</f>
        <v>0</v>
      </c>
      <c r="Q1776" s="67">
        <f>IF(ISNUMBER('B. WasteTracking'!I1802), IF('B. WasteTracking'!$I$38=Calculations!$O$6,'B. WasteTracking'!I1802,'B. WasteTracking'!I1802*'B. WasteTracking'!$H1802/100),0)</f>
        <v>0</v>
      </c>
      <c r="R1776" s="67">
        <f>IF(ISNUMBER('B. WasteTracking'!J1802), IF('B. WasteTracking'!$J$38=Calculations!$O$6,'B. WasteTracking'!J1802,'B. WasteTracking'!J1802*'B. WasteTracking'!$H1802/100),0)</f>
        <v>0</v>
      </c>
      <c r="S1776" s="67">
        <f>IF(ISNUMBER('B. WasteTracking'!K1802), 'B. WasteTracking'!K1802*'B. WasteTracking'!$H1802/100,0)</f>
        <v>0</v>
      </c>
      <c r="T1776" s="67">
        <f>IF(ISNUMBER('B. WasteTracking'!H1802), 'B. WasteTracking'!H1802,0)</f>
        <v>0</v>
      </c>
      <c r="W1776" s="9"/>
      <c r="X1776" s="9"/>
    </row>
    <row r="1777" spans="16:24" x14ac:dyDescent="0.35">
      <c r="P1777" s="14">
        <f>'B. WasteTracking'!G1803</f>
        <v>0</v>
      </c>
      <c r="Q1777" s="67">
        <f>IF(ISNUMBER('B. WasteTracking'!I1803), IF('B. WasteTracking'!$I$38=Calculations!$O$6,'B. WasteTracking'!I1803,'B. WasteTracking'!I1803*'B. WasteTracking'!$H1803/100),0)</f>
        <v>0</v>
      </c>
      <c r="R1777" s="67">
        <f>IF(ISNUMBER('B. WasteTracking'!J1803), IF('B. WasteTracking'!$J$38=Calculations!$O$6,'B. WasteTracking'!J1803,'B. WasteTracking'!J1803*'B. WasteTracking'!$H1803/100),0)</f>
        <v>0</v>
      </c>
      <c r="S1777" s="67">
        <f>IF(ISNUMBER('B. WasteTracking'!K1803), 'B. WasteTracking'!K1803*'B. WasteTracking'!$H1803/100,0)</f>
        <v>0</v>
      </c>
      <c r="T1777" s="67">
        <f>IF(ISNUMBER('B. WasteTracking'!H1803), 'B. WasteTracking'!H1803,0)</f>
        <v>0</v>
      </c>
      <c r="W1777" s="9"/>
      <c r="X1777" s="9"/>
    </row>
    <row r="1778" spans="16:24" x14ac:dyDescent="0.35">
      <c r="P1778" s="14">
        <f>'B. WasteTracking'!G1804</f>
        <v>0</v>
      </c>
      <c r="Q1778" s="67">
        <f>IF(ISNUMBER('B. WasteTracking'!I1804), IF('B. WasteTracking'!$I$38=Calculations!$O$6,'B. WasteTracking'!I1804,'B. WasteTracking'!I1804*'B. WasteTracking'!$H1804/100),0)</f>
        <v>0</v>
      </c>
      <c r="R1778" s="67">
        <f>IF(ISNUMBER('B. WasteTracking'!J1804), IF('B. WasteTracking'!$J$38=Calculations!$O$6,'B. WasteTracking'!J1804,'B. WasteTracking'!J1804*'B. WasteTracking'!$H1804/100),0)</f>
        <v>0</v>
      </c>
      <c r="S1778" s="67">
        <f>IF(ISNUMBER('B. WasteTracking'!K1804), 'B. WasteTracking'!K1804*'B. WasteTracking'!$H1804/100,0)</f>
        <v>0</v>
      </c>
      <c r="T1778" s="67">
        <f>IF(ISNUMBER('B. WasteTracking'!H1804), 'B. WasteTracking'!H1804,0)</f>
        <v>0</v>
      </c>
      <c r="W1778" s="9"/>
      <c r="X1778" s="9"/>
    </row>
    <row r="1779" spans="16:24" x14ac:dyDescent="0.35">
      <c r="P1779" s="14">
        <f>'B. WasteTracking'!G1805</f>
        <v>0</v>
      </c>
      <c r="Q1779" s="67">
        <f>IF(ISNUMBER('B. WasteTracking'!I1805), IF('B. WasteTracking'!$I$38=Calculations!$O$6,'B. WasteTracking'!I1805,'B. WasteTracking'!I1805*'B. WasteTracking'!$H1805/100),0)</f>
        <v>0</v>
      </c>
      <c r="R1779" s="67">
        <f>IF(ISNUMBER('B. WasteTracking'!J1805), IF('B. WasteTracking'!$J$38=Calculations!$O$6,'B. WasteTracking'!J1805,'B. WasteTracking'!J1805*'B. WasteTracking'!$H1805/100),0)</f>
        <v>0</v>
      </c>
      <c r="S1779" s="67">
        <f>IF(ISNUMBER('B. WasteTracking'!K1805), 'B. WasteTracking'!K1805*'B. WasteTracking'!$H1805/100,0)</f>
        <v>0</v>
      </c>
      <c r="T1779" s="67">
        <f>IF(ISNUMBER('B. WasteTracking'!H1805), 'B. WasteTracking'!H1805,0)</f>
        <v>0</v>
      </c>
      <c r="W1779" s="9"/>
      <c r="X1779" s="9"/>
    </row>
    <row r="1780" spans="16:24" x14ac:dyDescent="0.35">
      <c r="P1780" s="14">
        <f>'B. WasteTracking'!G1806</f>
        <v>0</v>
      </c>
      <c r="Q1780" s="67">
        <f>IF(ISNUMBER('B. WasteTracking'!I1806), IF('B. WasteTracking'!$I$38=Calculations!$O$6,'B. WasteTracking'!I1806,'B. WasteTracking'!I1806*'B. WasteTracking'!$H1806/100),0)</f>
        <v>0</v>
      </c>
      <c r="R1780" s="67">
        <f>IF(ISNUMBER('B. WasteTracking'!J1806), IF('B. WasteTracking'!$J$38=Calculations!$O$6,'B. WasteTracking'!J1806,'B. WasteTracking'!J1806*'B. WasteTracking'!$H1806/100),0)</f>
        <v>0</v>
      </c>
      <c r="S1780" s="67">
        <f>IF(ISNUMBER('B. WasteTracking'!K1806), 'B. WasteTracking'!K1806*'B. WasteTracking'!$H1806/100,0)</f>
        <v>0</v>
      </c>
      <c r="T1780" s="67">
        <f>IF(ISNUMBER('B. WasteTracking'!H1806), 'B. WasteTracking'!H1806,0)</f>
        <v>0</v>
      </c>
      <c r="W1780" s="9"/>
      <c r="X1780" s="9"/>
    </row>
    <row r="1781" spans="16:24" x14ac:dyDescent="0.35">
      <c r="P1781" s="14">
        <f>'B. WasteTracking'!G1807</f>
        <v>0</v>
      </c>
      <c r="Q1781" s="67">
        <f>IF(ISNUMBER('B. WasteTracking'!I1807), IF('B. WasteTracking'!$I$38=Calculations!$O$6,'B. WasteTracking'!I1807,'B. WasteTracking'!I1807*'B. WasteTracking'!$H1807/100),0)</f>
        <v>0</v>
      </c>
      <c r="R1781" s="67">
        <f>IF(ISNUMBER('B. WasteTracking'!J1807), IF('B. WasteTracking'!$J$38=Calculations!$O$6,'B. WasteTracking'!J1807,'B. WasteTracking'!J1807*'B. WasteTracking'!$H1807/100),0)</f>
        <v>0</v>
      </c>
      <c r="S1781" s="67">
        <f>IF(ISNUMBER('B. WasteTracking'!K1807), 'B. WasteTracking'!K1807*'B. WasteTracking'!$H1807/100,0)</f>
        <v>0</v>
      </c>
      <c r="T1781" s="67">
        <f>IF(ISNUMBER('B. WasteTracking'!H1807), 'B. WasteTracking'!H1807,0)</f>
        <v>0</v>
      </c>
      <c r="W1781" s="9"/>
      <c r="X1781" s="9"/>
    </row>
    <row r="1782" spans="16:24" x14ac:dyDescent="0.35">
      <c r="P1782" s="14">
        <f>'B. WasteTracking'!G1808</f>
        <v>0</v>
      </c>
      <c r="Q1782" s="67">
        <f>IF(ISNUMBER('B. WasteTracking'!I1808), IF('B. WasteTracking'!$I$38=Calculations!$O$6,'B. WasteTracking'!I1808,'B. WasteTracking'!I1808*'B. WasteTracking'!$H1808/100),0)</f>
        <v>0</v>
      </c>
      <c r="R1782" s="67">
        <f>IF(ISNUMBER('B. WasteTracking'!J1808), IF('B. WasteTracking'!$J$38=Calculations!$O$6,'B. WasteTracking'!J1808,'B. WasteTracking'!J1808*'B. WasteTracking'!$H1808/100),0)</f>
        <v>0</v>
      </c>
      <c r="S1782" s="67">
        <f>IF(ISNUMBER('B. WasteTracking'!K1808), 'B. WasteTracking'!K1808*'B. WasteTracking'!$H1808/100,0)</f>
        <v>0</v>
      </c>
      <c r="T1782" s="67">
        <f>IF(ISNUMBER('B. WasteTracking'!H1808), 'B. WasteTracking'!H1808,0)</f>
        <v>0</v>
      </c>
      <c r="W1782" s="9"/>
      <c r="X1782" s="9"/>
    </row>
    <row r="1783" spans="16:24" x14ac:dyDescent="0.35">
      <c r="P1783" s="14">
        <f>'B. WasteTracking'!G1809</f>
        <v>0</v>
      </c>
      <c r="Q1783" s="67">
        <f>IF(ISNUMBER('B. WasteTracking'!I1809), IF('B. WasteTracking'!$I$38=Calculations!$O$6,'B. WasteTracking'!I1809,'B. WasteTracking'!I1809*'B. WasteTracking'!$H1809/100),0)</f>
        <v>0</v>
      </c>
      <c r="R1783" s="67">
        <f>IF(ISNUMBER('B. WasteTracking'!J1809), IF('B. WasteTracking'!$J$38=Calculations!$O$6,'B. WasteTracking'!J1809,'B. WasteTracking'!J1809*'B. WasteTracking'!$H1809/100),0)</f>
        <v>0</v>
      </c>
      <c r="S1783" s="67">
        <f>IF(ISNUMBER('B. WasteTracking'!K1809), 'B. WasteTracking'!K1809*'B. WasteTracking'!$H1809/100,0)</f>
        <v>0</v>
      </c>
      <c r="T1783" s="67">
        <f>IF(ISNUMBER('B. WasteTracking'!H1809), 'B. WasteTracking'!H1809,0)</f>
        <v>0</v>
      </c>
      <c r="W1783" s="9"/>
      <c r="X1783" s="9"/>
    </row>
    <row r="1784" spans="16:24" x14ac:dyDescent="0.35">
      <c r="P1784" s="14">
        <f>'B. WasteTracking'!G1810</f>
        <v>0</v>
      </c>
      <c r="Q1784" s="67">
        <f>IF(ISNUMBER('B. WasteTracking'!I1810), IF('B. WasteTracking'!$I$38=Calculations!$O$6,'B. WasteTracking'!I1810,'B. WasteTracking'!I1810*'B. WasteTracking'!$H1810/100),0)</f>
        <v>0</v>
      </c>
      <c r="R1784" s="67">
        <f>IF(ISNUMBER('B. WasteTracking'!J1810), IF('B. WasteTracking'!$J$38=Calculations!$O$6,'B. WasteTracking'!J1810,'B. WasteTracking'!J1810*'B. WasteTracking'!$H1810/100),0)</f>
        <v>0</v>
      </c>
      <c r="S1784" s="67">
        <f>IF(ISNUMBER('B. WasteTracking'!K1810), 'B. WasteTracking'!K1810*'B. WasteTracking'!$H1810/100,0)</f>
        <v>0</v>
      </c>
      <c r="T1784" s="67">
        <f>IF(ISNUMBER('B. WasteTracking'!H1810), 'B. WasteTracking'!H1810,0)</f>
        <v>0</v>
      </c>
      <c r="W1784" s="9"/>
      <c r="X1784" s="9"/>
    </row>
    <row r="1785" spans="16:24" x14ac:dyDescent="0.35">
      <c r="P1785" s="14">
        <f>'B. WasteTracking'!G1811</f>
        <v>0</v>
      </c>
      <c r="Q1785" s="67">
        <f>IF(ISNUMBER('B. WasteTracking'!I1811), IF('B. WasteTracking'!$I$38=Calculations!$O$6,'B. WasteTracking'!I1811,'B. WasteTracking'!I1811*'B. WasteTracking'!$H1811/100),0)</f>
        <v>0</v>
      </c>
      <c r="R1785" s="67">
        <f>IF(ISNUMBER('B. WasteTracking'!J1811), IF('B. WasteTracking'!$J$38=Calculations!$O$6,'B. WasteTracking'!J1811,'B. WasteTracking'!J1811*'B. WasteTracking'!$H1811/100),0)</f>
        <v>0</v>
      </c>
      <c r="S1785" s="67">
        <f>IF(ISNUMBER('B. WasteTracking'!K1811), 'B. WasteTracking'!K1811*'B. WasteTracking'!$H1811/100,0)</f>
        <v>0</v>
      </c>
      <c r="T1785" s="67">
        <f>IF(ISNUMBER('B. WasteTracking'!H1811), 'B. WasteTracking'!H1811,0)</f>
        <v>0</v>
      </c>
      <c r="W1785" s="9"/>
      <c r="X1785" s="9"/>
    </row>
    <row r="1786" spans="16:24" x14ac:dyDescent="0.35">
      <c r="P1786" s="14">
        <f>'B. WasteTracking'!G1812</f>
        <v>0</v>
      </c>
      <c r="Q1786" s="67">
        <f>IF(ISNUMBER('B. WasteTracking'!I1812), IF('B. WasteTracking'!$I$38=Calculations!$O$6,'B. WasteTracking'!I1812,'B. WasteTracking'!I1812*'B. WasteTracking'!$H1812/100),0)</f>
        <v>0</v>
      </c>
      <c r="R1786" s="67">
        <f>IF(ISNUMBER('B. WasteTracking'!J1812), IF('B. WasteTracking'!$J$38=Calculations!$O$6,'B. WasteTracking'!J1812,'B. WasteTracking'!J1812*'B. WasteTracking'!$H1812/100),0)</f>
        <v>0</v>
      </c>
      <c r="S1786" s="67">
        <f>IF(ISNUMBER('B. WasteTracking'!K1812), 'B. WasteTracking'!K1812*'B. WasteTracking'!$H1812/100,0)</f>
        <v>0</v>
      </c>
      <c r="T1786" s="67">
        <f>IF(ISNUMBER('B. WasteTracking'!H1812), 'B. WasteTracking'!H1812,0)</f>
        <v>0</v>
      </c>
      <c r="W1786" s="9"/>
      <c r="X1786" s="9"/>
    </row>
    <row r="1787" spans="16:24" x14ac:dyDescent="0.35">
      <c r="P1787" s="14">
        <f>'B. WasteTracking'!G1813</f>
        <v>0</v>
      </c>
      <c r="Q1787" s="67">
        <f>IF(ISNUMBER('B. WasteTracking'!I1813), IF('B. WasteTracking'!$I$38=Calculations!$O$6,'B. WasteTracking'!I1813,'B. WasteTracking'!I1813*'B. WasteTracking'!$H1813/100),0)</f>
        <v>0</v>
      </c>
      <c r="R1787" s="67">
        <f>IF(ISNUMBER('B. WasteTracking'!J1813), IF('B. WasteTracking'!$J$38=Calculations!$O$6,'B. WasteTracking'!J1813,'B. WasteTracking'!J1813*'B. WasteTracking'!$H1813/100),0)</f>
        <v>0</v>
      </c>
      <c r="S1787" s="67">
        <f>IF(ISNUMBER('B. WasteTracking'!K1813), 'B. WasteTracking'!K1813*'B. WasteTracking'!$H1813/100,0)</f>
        <v>0</v>
      </c>
      <c r="T1787" s="67">
        <f>IF(ISNUMBER('B. WasteTracking'!H1813), 'B. WasteTracking'!H1813,0)</f>
        <v>0</v>
      </c>
      <c r="W1787" s="9"/>
      <c r="X1787" s="9"/>
    </row>
    <row r="1788" spans="16:24" x14ac:dyDescent="0.35">
      <c r="P1788" s="14">
        <f>'B. WasteTracking'!G1814</f>
        <v>0</v>
      </c>
      <c r="Q1788" s="67">
        <f>IF(ISNUMBER('B. WasteTracking'!I1814), IF('B. WasteTracking'!$I$38=Calculations!$O$6,'B. WasteTracking'!I1814,'B. WasteTracking'!I1814*'B. WasteTracking'!$H1814/100),0)</f>
        <v>0</v>
      </c>
      <c r="R1788" s="67">
        <f>IF(ISNUMBER('B. WasteTracking'!J1814), IF('B. WasteTracking'!$J$38=Calculations!$O$6,'B. WasteTracking'!J1814,'B. WasteTracking'!J1814*'B. WasteTracking'!$H1814/100),0)</f>
        <v>0</v>
      </c>
      <c r="S1788" s="67">
        <f>IF(ISNUMBER('B. WasteTracking'!K1814), 'B. WasteTracking'!K1814*'B. WasteTracking'!$H1814/100,0)</f>
        <v>0</v>
      </c>
      <c r="T1788" s="67">
        <f>IF(ISNUMBER('B. WasteTracking'!H1814), 'B. WasteTracking'!H1814,0)</f>
        <v>0</v>
      </c>
      <c r="W1788" s="9"/>
      <c r="X1788" s="9"/>
    </row>
    <row r="1789" spans="16:24" x14ac:dyDescent="0.35">
      <c r="P1789" s="14">
        <f>'B. WasteTracking'!G1815</f>
        <v>0</v>
      </c>
      <c r="Q1789" s="67">
        <f>IF(ISNUMBER('B. WasteTracking'!I1815), IF('B. WasteTracking'!$I$38=Calculations!$O$6,'B. WasteTracking'!I1815,'B. WasteTracking'!I1815*'B. WasteTracking'!$H1815/100),0)</f>
        <v>0</v>
      </c>
      <c r="R1789" s="67">
        <f>IF(ISNUMBER('B. WasteTracking'!J1815), IF('B. WasteTracking'!$J$38=Calculations!$O$6,'B. WasteTracking'!J1815,'B. WasteTracking'!J1815*'B. WasteTracking'!$H1815/100),0)</f>
        <v>0</v>
      </c>
      <c r="S1789" s="67">
        <f>IF(ISNUMBER('B. WasteTracking'!K1815), 'B. WasteTracking'!K1815*'B. WasteTracking'!$H1815/100,0)</f>
        <v>0</v>
      </c>
      <c r="T1789" s="67">
        <f>IF(ISNUMBER('B. WasteTracking'!H1815), 'B. WasteTracking'!H1815,0)</f>
        <v>0</v>
      </c>
      <c r="W1789" s="9"/>
      <c r="X1789" s="9"/>
    </row>
    <row r="1790" spans="16:24" x14ac:dyDescent="0.35">
      <c r="P1790" s="14">
        <f>'B. WasteTracking'!G1816</f>
        <v>0</v>
      </c>
      <c r="Q1790" s="67">
        <f>IF(ISNUMBER('B. WasteTracking'!I1816), IF('B. WasteTracking'!$I$38=Calculations!$O$6,'B. WasteTracking'!I1816,'B. WasteTracking'!I1816*'B. WasteTracking'!$H1816/100),0)</f>
        <v>0</v>
      </c>
      <c r="R1790" s="67">
        <f>IF(ISNUMBER('B. WasteTracking'!J1816), IF('B. WasteTracking'!$J$38=Calculations!$O$6,'B. WasteTracking'!J1816,'B. WasteTracking'!J1816*'B. WasteTracking'!$H1816/100),0)</f>
        <v>0</v>
      </c>
      <c r="S1790" s="67">
        <f>IF(ISNUMBER('B. WasteTracking'!K1816), 'B. WasteTracking'!K1816*'B. WasteTracking'!$H1816/100,0)</f>
        <v>0</v>
      </c>
      <c r="T1790" s="67">
        <f>IF(ISNUMBER('B. WasteTracking'!H1816), 'B. WasteTracking'!H1816,0)</f>
        <v>0</v>
      </c>
      <c r="W1790" s="9"/>
      <c r="X1790" s="9"/>
    </row>
    <row r="1791" spans="16:24" x14ac:dyDescent="0.35">
      <c r="P1791" s="14">
        <f>'B. WasteTracking'!G1817</f>
        <v>0</v>
      </c>
      <c r="Q1791" s="67">
        <f>IF(ISNUMBER('B. WasteTracking'!I1817), IF('B. WasteTracking'!$I$38=Calculations!$O$6,'B. WasteTracking'!I1817,'B. WasteTracking'!I1817*'B. WasteTracking'!$H1817/100),0)</f>
        <v>0</v>
      </c>
      <c r="R1791" s="67">
        <f>IF(ISNUMBER('B. WasteTracking'!J1817), IF('B. WasteTracking'!$J$38=Calculations!$O$6,'B. WasteTracking'!J1817,'B. WasteTracking'!J1817*'B. WasteTracking'!$H1817/100),0)</f>
        <v>0</v>
      </c>
      <c r="S1791" s="67">
        <f>IF(ISNUMBER('B. WasteTracking'!K1817), 'B. WasteTracking'!K1817*'B. WasteTracking'!$H1817/100,0)</f>
        <v>0</v>
      </c>
      <c r="T1791" s="67">
        <f>IF(ISNUMBER('B. WasteTracking'!H1817), 'B. WasteTracking'!H1817,0)</f>
        <v>0</v>
      </c>
      <c r="W1791" s="9"/>
      <c r="X1791" s="9"/>
    </row>
    <row r="1792" spans="16:24" x14ac:dyDescent="0.35">
      <c r="P1792" s="14">
        <f>'B. WasteTracking'!G1818</f>
        <v>0</v>
      </c>
      <c r="Q1792" s="67">
        <f>IF(ISNUMBER('B. WasteTracking'!I1818), IF('B. WasteTracking'!$I$38=Calculations!$O$6,'B. WasteTracking'!I1818,'B. WasteTracking'!I1818*'B. WasteTracking'!$H1818/100),0)</f>
        <v>0</v>
      </c>
      <c r="R1792" s="67">
        <f>IF(ISNUMBER('B. WasteTracking'!J1818), IF('B. WasteTracking'!$J$38=Calculations!$O$6,'B. WasteTracking'!J1818,'B. WasteTracking'!J1818*'B. WasteTracking'!$H1818/100),0)</f>
        <v>0</v>
      </c>
      <c r="S1792" s="67">
        <f>IF(ISNUMBER('B. WasteTracking'!K1818), 'B. WasteTracking'!K1818*'B. WasteTracking'!$H1818/100,0)</f>
        <v>0</v>
      </c>
      <c r="T1792" s="67">
        <f>IF(ISNUMBER('B. WasteTracking'!H1818), 'B. WasteTracking'!H1818,0)</f>
        <v>0</v>
      </c>
      <c r="W1792" s="9"/>
      <c r="X1792" s="9"/>
    </row>
    <row r="1793" spans="16:24" x14ac:dyDescent="0.35">
      <c r="P1793" s="14">
        <f>'B. WasteTracking'!G1819</f>
        <v>0</v>
      </c>
      <c r="Q1793" s="67">
        <f>IF(ISNUMBER('B. WasteTracking'!I1819), IF('B. WasteTracking'!$I$38=Calculations!$O$6,'B. WasteTracking'!I1819,'B. WasteTracking'!I1819*'B. WasteTracking'!$H1819/100),0)</f>
        <v>0</v>
      </c>
      <c r="R1793" s="67">
        <f>IF(ISNUMBER('B. WasteTracking'!J1819), IF('B. WasteTracking'!$J$38=Calculations!$O$6,'B. WasteTracking'!J1819,'B. WasteTracking'!J1819*'B. WasteTracking'!$H1819/100),0)</f>
        <v>0</v>
      </c>
      <c r="S1793" s="67">
        <f>IF(ISNUMBER('B. WasteTracking'!K1819), 'B. WasteTracking'!K1819*'B. WasteTracking'!$H1819/100,0)</f>
        <v>0</v>
      </c>
      <c r="T1793" s="67">
        <f>IF(ISNUMBER('B. WasteTracking'!H1819), 'B. WasteTracking'!H1819,0)</f>
        <v>0</v>
      </c>
      <c r="W1793" s="9"/>
      <c r="X1793" s="9"/>
    </row>
    <row r="1794" spans="16:24" x14ac:dyDescent="0.35">
      <c r="P1794" s="14">
        <f>'B. WasteTracking'!G1820</f>
        <v>0</v>
      </c>
      <c r="Q1794" s="67">
        <f>IF(ISNUMBER('B. WasteTracking'!I1820), IF('B. WasteTracking'!$I$38=Calculations!$O$6,'B. WasteTracking'!I1820,'B. WasteTracking'!I1820*'B. WasteTracking'!$H1820/100),0)</f>
        <v>0</v>
      </c>
      <c r="R1794" s="67">
        <f>IF(ISNUMBER('B. WasteTracking'!J1820), IF('B. WasteTracking'!$J$38=Calculations!$O$6,'B. WasteTracking'!J1820,'B. WasteTracking'!J1820*'B. WasteTracking'!$H1820/100),0)</f>
        <v>0</v>
      </c>
      <c r="S1794" s="67">
        <f>IF(ISNUMBER('B. WasteTracking'!K1820), 'B. WasteTracking'!K1820*'B. WasteTracking'!$H1820/100,0)</f>
        <v>0</v>
      </c>
      <c r="T1794" s="67">
        <f>IF(ISNUMBER('B. WasteTracking'!H1820), 'B. WasteTracking'!H1820,0)</f>
        <v>0</v>
      </c>
      <c r="W1794" s="9"/>
      <c r="X1794" s="9"/>
    </row>
    <row r="1795" spans="16:24" x14ac:dyDescent="0.35">
      <c r="P1795" s="14">
        <f>'B. WasteTracking'!G1821</f>
        <v>0</v>
      </c>
      <c r="Q1795" s="67">
        <f>IF(ISNUMBER('B. WasteTracking'!I1821), IF('B. WasteTracking'!$I$38=Calculations!$O$6,'B. WasteTracking'!I1821,'B. WasteTracking'!I1821*'B. WasteTracking'!$H1821/100),0)</f>
        <v>0</v>
      </c>
      <c r="R1795" s="67">
        <f>IF(ISNUMBER('B. WasteTracking'!J1821), IF('B. WasteTracking'!$J$38=Calculations!$O$6,'B. WasteTracking'!J1821,'B. WasteTracking'!J1821*'B. WasteTracking'!$H1821/100),0)</f>
        <v>0</v>
      </c>
      <c r="S1795" s="67">
        <f>IF(ISNUMBER('B. WasteTracking'!K1821), 'B. WasteTracking'!K1821*'B. WasteTracking'!$H1821/100,0)</f>
        <v>0</v>
      </c>
      <c r="T1795" s="67">
        <f>IF(ISNUMBER('B. WasteTracking'!H1821), 'B. WasteTracking'!H1821,0)</f>
        <v>0</v>
      </c>
      <c r="W1795" s="9"/>
      <c r="X1795" s="9"/>
    </row>
    <row r="1796" spans="16:24" x14ac:dyDescent="0.35">
      <c r="P1796" s="14">
        <f>'B. WasteTracking'!G1822</f>
        <v>0</v>
      </c>
      <c r="Q1796" s="67">
        <f>IF(ISNUMBER('B. WasteTracking'!I1822), IF('B. WasteTracking'!$I$38=Calculations!$O$6,'B. WasteTracking'!I1822,'B. WasteTracking'!I1822*'B. WasteTracking'!$H1822/100),0)</f>
        <v>0</v>
      </c>
      <c r="R1796" s="67">
        <f>IF(ISNUMBER('B. WasteTracking'!J1822), IF('B. WasteTracking'!$J$38=Calculations!$O$6,'B. WasteTracking'!J1822,'B. WasteTracking'!J1822*'B. WasteTracking'!$H1822/100),0)</f>
        <v>0</v>
      </c>
      <c r="S1796" s="67">
        <f>IF(ISNUMBER('B. WasteTracking'!K1822), 'B. WasteTracking'!K1822*'B. WasteTracking'!$H1822/100,0)</f>
        <v>0</v>
      </c>
      <c r="T1796" s="67">
        <f>IF(ISNUMBER('B. WasteTracking'!H1822), 'B. WasteTracking'!H1822,0)</f>
        <v>0</v>
      </c>
      <c r="W1796" s="9"/>
      <c r="X1796" s="9"/>
    </row>
    <row r="1797" spans="16:24" x14ac:dyDescent="0.35">
      <c r="P1797" s="14">
        <f>'B. WasteTracking'!G1823</f>
        <v>0</v>
      </c>
      <c r="Q1797" s="67">
        <f>IF(ISNUMBER('B. WasteTracking'!I1823), IF('B. WasteTracking'!$I$38=Calculations!$O$6,'B. WasteTracking'!I1823,'B. WasteTracking'!I1823*'B. WasteTracking'!$H1823/100),0)</f>
        <v>0</v>
      </c>
      <c r="R1797" s="67">
        <f>IF(ISNUMBER('B. WasteTracking'!J1823), IF('B. WasteTracking'!$J$38=Calculations!$O$6,'B. WasteTracking'!J1823,'B. WasteTracking'!J1823*'B. WasteTracking'!$H1823/100),0)</f>
        <v>0</v>
      </c>
      <c r="S1797" s="67">
        <f>IF(ISNUMBER('B. WasteTracking'!K1823), 'B. WasteTracking'!K1823*'B. WasteTracking'!$H1823/100,0)</f>
        <v>0</v>
      </c>
      <c r="T1797" s="67">
        <f>IF(ISNUMBER('B. WasteTracking'!H1823), 'B. WasteTracking'!H1823,0)</f>
        <v>0</v>
      </c>
      <c r="W1797" s="9"/>
      <c r="X1797" s="9"/>
    </row>
    <row r="1798" spans="16:24" x14ac:dyDescent="0.35">
      <c r="P1798" s="14">
        <f>'B. WasteTracking'!G1824</f>
        <v>0</v>
      </c>
      <c r="Q1798" s="67">
        <f>IF(ISNUMBER('B. WasteTracking'!I1824), IF('B. WasteTracking'!$I$38=Calculations!$O$6,'B. WasteTracking'!I1824,'B. WasteTracking'!I1824*'B. WasteTracking'!$H1824/100),0)</f>
        <v>0</v>
      </c>
      <c r="R1798" s="67">
        <f>IF(ISNUMBER('B. WasteTracking'!J1824), IF('B. WasteTracking'!$J$38=Calculations!$O$6,'B. WasteTracking'!J1824,'B. WasteTracking'!J1824*'B. WasteTracking'!$H1824/100),0)</f>
        <v>0</v>
      </c>
      <c r="S1798" s="67">
        <f>IF(ISNUMBER('B. WasteTracking'!K1824), 'B. WasteTracking'!K1824*'B. WasteTracking'!$H1824/100,0)</f>
        <v>0</v>
      </c>
      <c r="T1798" s="67">
        <f>IF(ISNUMBER('B. WasteTracking'!H1824), 'B. WasteTracking'!H1824,0)</f>
        <v>0</v>
      </c>
      <c r="W1798" s="9"/>
      <c r="X1798" s="9"/>
    </row>
    <row r="1799" spans="16:24" x14ac:dyDescent="0.35">
      <c r="P1799" s="14">
        <f>'B. WasteTracking'!G1825</f>
        <v>0</v>
      </c>
      <c r="Q1799" s="67">
        <f>IF(ISNUMBER('B. WasteTracking'!I1825), IF('B. WasteTracking'!$I$38=Calculations!$O$6,'B. WasteTracking'!I1825,'B. WasteTracking'!I1825*'B. WasteTracking'!$H1825/100),0)</f>
        <v>0</v>
      </c>
      <c r="R1799" s="67">
        <f>IF(ISNUMBER('B. WasteTracking'!J1825), IF('B. WasteTracking'!$J$38=Calculations!$O$6,'B. WasteTracking'!J1825,'B. WasteTracking'!J1825*'B. WasteTracking'!$H1825/100),0)</f>
        <v>0</v>
      </c>
      <c r="S1799" s="67">
        <f>IF(ISNUMBER('B. WasteTracking'!K1825), 'B. WasteTracking'!K1825*'B. WasteTracking'!$H1825/100,0)</f>
        <v>0</v>
      </c>
      <c r="T1799" s="67">
        <f>IF(ISNUMBER('B. WasteTracking'!H1825), 'B. WasteTracking'!H1825,0)</f>
        <v>0</v>
      </c>
      <c r="W1799" s="9"/>
      <c r="X1799" s="9"/>
    </row>
    <row r="1800" spans="16:24" x14ac:dyDescent="0.35">
      <c r="P1800" s="14">
        <f>'B. WasteTracking'!G1826</f>
        <v>0</v>
      </c>
      <c r="Q1800" s="67">
        <f>IF(ISNUMBER('B. WasteTracking'!I1826), IF('B. WasteTracking'!$I$38=Calculations!$O$6,'B. WasteTracking'!I1826,'B. WasteTracking'!I1826*'B. WasteTracking'!$H1826/100),0)</f>
        <v>0</v>
      </c>
      <c r="R1800" s="67">
        <f>IF(ISNUMBER('B. WasteTracking'!J1826), IF('B. WasteTracking'!$J$38=Calculations!$O$6,'B. WasteTracking'!J1826,'B. WasteTracking'!J1826*'B. WasteTracking'!$H1826/100),0)</f>
        <v>0</v>
      </c>
      <c r="S1800" s="67">
        <f>IF(ISNUMBER('B. WasteTracking'!K1826), 'B. WasteTracking'!K1826*'B. WasteTracking'!$H1826/100,0)</f>
        <v>0</v>
      </c>
      <c r="T1800" s="67">
        <f>IF(ISNUMBER('B. WasteTracking'!H1826), 'B. WasteTracking'!H1826,0)</f>
        <v>0</v>
      </c>
      <c r="W1800" s="9"/>
      <c r="X1800" s="9"/>
    </row>
    <row r="1801" spans="16:24" x14ac:dyDescent="0.35">
      <c r="P1801" s="14">
        <f>'B. WasteTracking'!G1827</f>
        <v>0</v>
      </c>
      <c r="Q1801" s="67">
        <f>IF(ISNUMBER('B. WasteTracking'!I1827), IF('B. WasteTracking'!$I$38=Calculations!$O$6,'B. WasteTracking'!I1827,'B. WasteTracking'!I1827*'B. WasteTracking'!$H1827/100),0)</f>
        <v>0</v>
      </c>
      <c r="R1801" s="67">
        <f>IF(ISNUMBER('B. WasteTracking'!J1827), IF('B. WasteTracking'!$J$38=Calculations!$O$6,'B. WasteTracking'!J1827,'B. WasteTracking'!J1827*'B. WasteTracking'!$H1827/100),0)</f>
        <v>0</v>
      </c>
      <c r="S1801" s="67">
        <f>IF(ISNUMBER('B. WasteTracking'!K1827), 'B. WasteTracking'!K1827*'B. WasteTracking'!$H1827/100,0)</f>
        <v>0</v>
      </c>
      <c r="T1801" s="67">
        <f>IF(ISNUMBER('B. WasteTracking'!H1827), 'B. WasteTracking'!H1827,0)</f>
        <v>0</v>
      </c>
      <c r="W1801" s="9"/>
      <c r="X1801" s="9"/>
    </row>
    <row r="1802" spans="16:24" x14ac:dyDescent="0.35">
      <c r="P1802" s="14">
        <f>'B. WasteTracking'!G1828</f>
        <v>0</v>
      </c>
      <c r="Q1802" s="67">
        <f>IF(ISNUMBER('B. WasteTracking'!I1828), IF('B. WasteTracking'!$I$38=Calculations!$O$6,'B. WasteTracking'!I1828,'B. WasteTracking'!I1828*'B. WasteTracking'!$H1828/100),0)</f>
        <v>0</v>
      </c>
      <c r="R1802" s="67">
        <f>IF(ISNUMBER('B. WasteTracking'!J1828), IF('B. WasteTracking'!$J$38=Calculations!$O$6,'B. WasteTracking'!J1828,'B. WasteTracking'!J1828*'B. WasteTracking'!$H1828/100),0)</f>
        <v>0</v>
      </c>
      <c r="S1802" s="67">
        <f>IF(ISNUMBER('B. WasteTracking'!K1828), 'B. WasteTracking'!K1828*'B. WasteTracking'!$H1828/100,0)</f>
        <v>0</v>
      </c>
      <c r="T1802" s="67">
        <f>IF(ISNUMBER('B. WasteTracking'!H1828), 'B. WasteTracking'!H1828,0)</f>
        <v>0</v>
      </c>
      <c r="W1802" s="9"/>
      <c r="X1802" s="9"/>
    </row>
    <row r="1803" spans="16:24" x14ac:dyDescent="0.35">
      <c r="P1803" s="14">
        <f>'B. WasteTracking'!G1829</f>
        <v>0</v>
      </c>
      <c r="Q1803" s="67">
        <f>IF(ISNUMBER('B. WasteTracking'!I1829), IF('B. WasteTracking'!$I$38=Calculations!$O$6,'B. WasteTracking'!I1829,'B. WasteTracking'!I1829*'B. WasteTracking'!$H1829/100),0)</f>
        <v>0</v>
      </c>
      <c r="R1803" s="67">
        <f>IF(ISNUMBER('B. WasteTracking'!J1829), IF('B. WasteTracking'!$J$38=Calculations!$O$6,'B. WasteTracking'!J1829,'B. WasteTracking'!J1829*'B. WasteTracking'!$H1829/100),0)</f>
        <v>0</v>
      </c>
      <c r="S1803" s="67">
        <f>IF(ISNUMBER('B. WasteTracking'!K1829), 'B. WasteTracking'!K1829*'B. WasteTracking'!$H1829/100,0)</f>
        <v>0</v>
      </c>
      <c r="T1803" s="67">
        <f>IF(ISNUMBER('B. WasteTracking'!H1829), 'B. WasteTracking'!H1829,0)</f>
        <v>0</v>
      </c>
      <c r="W1803" s="9"/>
      <c r="X1803" s="9"/>
    </row>
    <row r="1804" spans="16:24" x14ac:dyDescent="0.35">
      <c r="P1804" s="14">
        <f>'B. WasteTracking'!G1830</f>
        <v>0</v>
      </c>
      <c r="Q1804" s="67">
        <f>IF(ISNUMBER('B. WasteTracking'!I1830), IF('B. WasteTracking'!$I$38=Calculations!$O$6,'B. WasteTracking'!I1830,'B. WasteTracking'!I1830*'B. WasteTracking'!$H1830/100),0)</f>
        <v>0</v>
      </c>
      <c r="R1804" s="67">
        <f>IF(ISNUMBER('B. WasteTracking'!J1830), IF('B. WasteTracking'!$J$38=Calculations!$O$6,'B. WasteTracking'!J1830,'B. WasteTracking'!J1830*'B. WasteTracking'!$H1830/100),0)</f>
        <v>0</v>
      </c>
      <c r="S1804" s="67">
        <f>IF(ISNUMBER('B. WasteTracking'!K1830), 'B. WasteTracking'!K1830*'B. WasteTracking'!$H1830/100,0)</f>
        <v>0</v>
      </c>
      <c r="T1804" s="67">
        <f>IF(ISNUMBER('B. WasteTracking'!H1830), 'B. WasteTracking'!H1830,0)</f>
        <v>0</v>
      </c>
      <c r="W1804" s="9"/>
      <c r="X1804" s="9"/>
    </row>
    <row r="1805" spans="16:24" x14ac:dyDescent="0.35">
      <c r="P1805" s="14">
        <f>'B. WasteTracking'!G1831</f>
        <v>0</v>
      </c>
      <c r="Q1805" s="67">
        <f>IF(ISNUMBER('B. WasteTracking'!I1831), IF('B. WasteTracking'!$I$38=Calculations!$O$6,'B. WasteTracking'!I1831,'B. WasteTracking'!I1831*'B. WasteTracking'!$H1831/100),0)</f>
        <v>0</v>
      </c>
      <c r="R1805" s="67">
        <f>IF(ISNUMBER('B. WasteTracking'!J1831), IF('B. WasteTracking'!$J$38=Calculations!$O$6,'B. WasteTracking'!J1831,'B. WasteTracking'!J1831*'B. WasteTracking'!$H1831/100),0)</f>
        <v>0</v>
      </c>
      <c r="S1805" s="67">
        <f>IF(ISNUMBER('B. WasteTracking'!K1831), 'B. WasteTracking'!K1831*'B. WasteTracking'!$H1831/100,0)</f>
        <v>0</v>
      </c>
      <c r="T1805" s="67">
        <f>IF(ISNUMBER('B. WasteTracking'!H1831), 'B. WasteTracking'!H1831,0)</f>
        <v>0</v>
      </c>
      <c r="W1805" s="9"/>
      <c r="X1805" s="9"/>
    </row>
    <row r="1806" spans="16:24" x14ac:dyDescent="0.35">
      <c r="P1806" s="14">
        <f>'B. WasteTracking'!G1832</f>
        <v>0</v>
      </c>
      <c r="Q1806" s="67">
        <f>IF(ISNUMBER('B. WasteTracking'!I1832), IF('B. WasteTracking'!$I$38=Calculations!$O$6,'B. WasteTracking'!I1832,'B. WasteTracking'!I1832*'B. WasteTracking'!$H1832/100),0)</f>
        <v>0</v>
      </c>
      <c r="R1806" s="67">
        <f>IF(ISNUMBER('B. WasteTracking'!J1832), IF('B. WasteTracking'!$J$38=Calculations!$O$6,'B. WasteTracking'!J1832,'B. WasteTracking'!J1832*'B. WasteTracking'!$H1832/100),0)</f>
        <v>0</v>
      </c>
      <c r="S1806" s="67">
        <f>IF(ISNUMBER('B. WasteTracking'!K1832), 'B. WasteTracking'!K1832*'B. WasteTracking'!$H1832/100,0)</f>
        <v>0</v>
      </c>
      <c r="T1806" s="67">
        <f>IF(ISNUMBER('B. WasteTracking'!H1832), 'B. WasteTracking'!H1832,0)</f>
        <v>0</v>
      </c>
      <c r="W1806" s="9"/>
      <c r="X1806" s="9"/>
    </row>
    <row r="1807" spans="16:24" x14ac:dyDescent="0.35">
      <c r="P1807" s="14">
        <f>'B. WasteTracking'!G1833</f>
        <v>0</v>
      </c>
      <c r="Q1807" s="67">
        <f>IF(ISNUMBER('B. WasteTracking'!I1833), IF('B. WasteTracking'!$I$38=Calculations!$O$6,'B. WasteTracking'!I1833,'B. WasteTracking'!I1833*'B. WasteTracking'!$H1833/100),0)</f>
        <v>0</v>
      </c>
      <c r="R1807" s="67">
        <f>IF(ISNUMBER('B. WasteTracking'!J1833), IF('B. WasteTracking'!$J$38=Calculations!$O$6,'B. WasteTracking'!J1833,'B. WasteTracking'!J1833*'B. WasteTracking'!$H1833/100),0)</f>
        <v>0</v>
      </c>
      <c r="S1807" s="67">
        <f>IF(ISNUMBER('B. WasteTracking'!K1833), 'B. WasteTracking'!K1833*'B. WasteTracking'!$H1833/100,0)</f>
        <v>0</v>
      </c>
      <c r="T1807" s="67">
        <f>IF(ISNUMBER('B. WasteTracking'!H1833), 'B. WasteTracking'!H1833,0)</f>
        <v>0</v>
      </c>
      <c r="W1807" s="9"/>
      <c r="X1807" s="9"/>
    </row>
    <row r="1808" spans="16:24" x14ac:dyDescent="0.35">
      <c r="P1808" s="14">
        <f>'B. WasteTracking'!G1834</f>
        <v>0</v>
      </c>
      <c r="Q1808" s="67">
        <f>IF(ISNUMBER('B. WasteTracking'!I1834), IF('B. WasteTracking'!$I$38=Calculations!$O$6,'B. WasteTracking'!I1834,'B. WasteTracking'!I1834*'B. WasteTracking'!$H1834/100),0)</f>
        <v>0</v>
      </c>
      <c r="R1808" s="67">
        <f>IF(ISNUMBER('B. WasteTracking'!J1834), IF('B. WasteTracking'!$J$38=Calculations!$O$6,'B. WasteTracking'!J1834,'B. WasteTracking'!J1834*'B. WasteTracking'!$H1834/100),0)</f>
        <v>0</v>
      </c>
      <c r="S1808" s="67">
        <f>IF(ISNUMBER('B. WasteTracking'!K1834), 'B. WasteTracking'!K1834*'B. WasteTracking'!$H1834/100,0)</f>
        <v>0</v>
      </c>
      <c r="T1808" s="67">
        <f>IF(ISNUMBER('B. WasteTracking'!H1834), 'B. WasteTracking'!H1834,0)</f>
        <v>0</v>
      </c>
      <c r="W1808" s="9"/>
      <c r="X1808" s="9"/>
    </row>
    <row r="1809" spans="16:24" x14ac:dyDescent="0.35">
      <c r="P1809" s="14">
        <f>'B. WasteTracking'!G1835</f>
        <v>0</v>
      </c>
      <c r="Q1809" s="67">
        <f>IF(ISNUMBER('B. WasteTracking'!I1835), IF('B. WasteTracking'!$I$38=Calculations!$O$6,'B. WasteTracking'!I1835,'B. WasteTracking'!I1835*'B. WasteTracking'!$H1835/100),0)</f>
        <v>0</v>
      </c>
      <c r="R1809" s="67">
        <f>IF(ISNUMBER('B. WasteTracking'!J1835), IF('B. WasteTracking'!$J$38=Calculations!$O$6,'B. WasteTracking'!J1835,'B. WasteTracking'!J1835*'B. WasteTracking'!$H1835/100),0)</f>
        <v>0</v>
      </c>
      <c r="S1809" s="67">
        <f>IF(ISNUMBER('B. WasteTracking'!K1835), 'B. WasteTracking'!K1835*'B. WasteTracking'!$H1835/100,0)</f>
        <v>0</v>
      </c>
      <c r="T1809" s="67">
        <f>IF(ISNUMBER('B. WasteTracking'!H1835), 'B. WasteTracking'!H1835,0)</f>
        <v>0</v>
      </c>
      <c r="W1809" s="9"/>
      <c r="X1809" s="9"/>
    </row>
    <row r="1810" spans="16:24" x14ac:dyDescent="0.35">
      <c r="P1810" s="14">
        <f>'B. WasteTracking'!G1836</f>
        <v>0</v>
      </c>
      <c r="Q1810" s="67">
        <f>IF(ISNUMBER('B. WasteTracking'!I1836), IF('B. WasteTracking'!$I$38=Calculations!$O$6,'B. WasteTracking'!I1836,'B. WasteTracking'!I1836*'B. WasteTracking'!$H1836/100),0)</f>
        <v>0</v>
      </c>
      <c r="R1810" s="67">
        <f>IF(ISNUMBER('B. WasteTracking'!J1836), IF('B. WasteTracking'!$J$38=Calculations!$O$6,'B. WasteTracking'!J1836,'B. WasteTracking'!J1836*'B. WasteTracking'!$H1836/100),0)</f>
        <v>0</v>
      </c>
      <c r="S1810" s="67">
        <f>IF(ISNUMBER('B. WasteTracking'!K1836), 'B. WasteTracking'!K1836*'B. WasteTracking'!$H1836/100,0)</f>
        <v>0</v>
      </c>
      <c r="T1810" s="67">
        <f>IF(ISNUMBER('B. WasteTracking'!H1836), 'B. WasteTracking'!H1836,0)</f>
        <v>0</v>
      </c>
      <c r="W1810" s="9"/>
      <c r="X1810" s="9"/>
    </row>
    <row r="1811" spans="16:24" x14ac:dyDescent="0.35">
      <c r="P1811" s="14">
        <f>'B. WasteTracking'!G1837</f>
        <v>0</v>
      </c>
      <c r="Q1811" s="67">
        <f>IF(ISNUMBER('B. WasteTracking'!I1837), IF('B. WasteTracking'!$I$38=Calculations!$O$6,'B. WasteTracking'!I1837,'B. WasteTracking'!I1837*'B. WasteTracking'!$H1837/100),0)</f>
        <v>0</v>
      </c>
      <c r="R1811" s="67">
        <f>IF(ISNUMBER('B. WasteTracking'!J1837), IF('B. WasteTracking'!$J$38=Calculations!$O$6,'B. WasteTracking'!J1837,'B. WasteTracking'!J1837*'B. WasteTracking'!$H1837/100),0)</f>
        <v>0</v>
      </c>
      <c r="S1811" s="67">
        <f>IF(ISNUMBER('B. WasteTracking'!K1837), 'B. WasteTracking'!K1837*'B. WasteTracking'!$H1837/100,0)</f>
        <v>0</v>
      </c>
      <c r="T1811" s="67">
        <f>IF(ISNUMBER('B. WasteTracking'!H1837), 'B. WasteTracking'!H1837,0)</f>
        <v>0</v>
      </c>
      <c r="W1811" s="9"/>
      <c r="X1811" s="9"/>
    </row>
    <row r="1812" spans="16:24" x14ac:dyDescent="0.35">
      <c r="P1812" s="14">
        <f>'B. WasteTracking'!G1838</f>
        <v>0</v>
      </c>
      <c r="Q1812" s="67">
        <f>IF(ISNUMBER('B. WasteTracking'!I1838), IF('B. WasteTracking'!$I$38=Calculations!$O$6,'B. WasteTracking'!I1838,'B. WasteTracking'!I1838*'B. WasteTracking'!$H1838/100),0)</f>
        <v>0</v>
      </c>
      <c r="R1812" s="67">
        <f>IF(ISNUMBER('B. WasteTracking'!J1838), IF('B. WasteTracking'!$J$38=Calculations!$O$6,'B. WasteTracking'!J1838,'B. WasteTracking'!J1838*'B. WasteTracking'!$H1838/100),0)</f>
        <v>0</v>
      </c>
      <c r="S1812" s="67">
        <f>IF(ISNUMBER('B. WasteTracking'!K1838), 'B. WasteTracking'!K1838*'B. WasteTracking'!$H1838/100,0)</f>
        <v>0</v>
      </c>
      <c r="T1812" s="67">
        <f>IF(ISNUMBER('B. WasteTracking'!H1838), 'B. WasteTracking'!H1838,0)</f>
        <v>0</v>
      </c>
      <c r="W1812" s="9"/>
      <c r="X1812" s="9"/>
    </row>
    <row r="1813" spans="16:24" x14ac:dyDescent="0.35">
      <c r="P1813" s="14">
        <f>'B. WasteTracking'!G1839</f>
        <v>0</v>
      </c>
      <c r="Q1813" s="67">
        <f>IF(ISNUMBER('B. WasteTracking'!I1839), IF('B. WasteTracking'!$I$38=Calculations!$O$6,'B. WasteTracking'!I1839,'B. WasteTracking'!I1839*'B. WasteTracking'!$H1839/100),0)</f>
        <v>0</v>
      </c>
      <c r="R1813" s="67">
        <f>IF(ISNUMBER('B. WasteTracking'!J1839), IF('B. WasteTracking'!$J$38=Calculations!$O$6,'B. WasteTracking'!J1839,'B. WasteTracking'!J1839*'B. WasteTracking'!$H1839/100),0)</f>
        <v>0</v>
      </c>
      <c r="S1813" s="67">
        <f>IF(ISNUMBER('B. WasteTracking'!K1839), 'B. WasteTracking'!K1839*'B. WasteTracking'!$H1839/100,0)</f>
        <v>0</v>
      </c>
      <c r="T1813" s="67">
        <f>IF(ISNUMBER('B. WasteTracking'!H1839), 'B. WasteTracking'!H1839,0)</f>
        <v>0</v>
      </c>
      <c r="W1813" s="9"/>
      <c r="X1813" s="9"/>
    </row>
    <row r="1814" spans="16:24" x14ac:dyDescent="0.35">
      <c r="P1814" s="14">
        <f>'B. WasteTracking'!G1840</f>
        <v>0</v>
      </c>
      <c r="Q1814" s="67">
        <f>IF(ISNUMBER('B. WasteTracking'!I1840), IF('B. WasteTracking'!$I$38=Calculations!$O$6,'B. WasteTracking'!I1840,'B. WasteTracking'!I1840*'B. WasteTracking'!$H1840/100),0)</f>
        <v>0</v>
      </c>
      <c r="R1814" s="67">
        <f>IF(ISNUMBER('B. WasteTracking'!J1840), IF('B. WasteTracking'!$J$38=Calculations!$O$6,'B. WasteTracking'!J1840,'B. WasteTracking'!J1840*'B. WasteTracking'!$H1840/100),0)</f>
        <v>0</v>
      </c>
      <c r="S1814" s="67">
        <f>IF(ISNUMBER('B. WasteTracking'!K1840), 'B. WasteTracking'!K1840*'B. WasteTracking'!$H1840/100,0)</f>
        <v>0</v>
      </c>
      <c r="T1814" s="67">
        <f>IF(ISNUMBER('B. WasteTracking'!H1840), 'B. WasteTracking'!H1840,0)</f>
        <v>0</v>
      </c>
      <c r="W1814" s="9"/>
      <c r="X1814" s="9"/>
    </row>
    <row r="1815" spans="16:24" x14ac:dyDescent="0.35">
      <c r="P1815" s="14">
        <f>'B. WasteTracking'!G1841</f>
        <v>0</v>
      </c>
      <c r="Q1815" s="67">
        <f>IF(ISNUMBER('B. WasteTracking'!I1841), IF('B. WasteTracking'!$I$38=Calculations!$O$6,'B. WasteTracking'!I1841,'B. WasteTracking'!I1841*'B. WasteTracking'!$H1841/100),0)</f>
        <v>0</v>
      </c>
      <c r="R1815" s="67">
        <f>IF(ISNUMBER('B. WasteTracking'!J1841), IF('B. WasteTracking'!$J$38=Calculations!$O$6,'B. WasteTracking'!J1841,'B. WasteTracking'!J1841*'B. WasteTracking'!$H1841/100),0)</f>
        <v>0</v>
      </c>
      <c r="S1815" s="67">
        <f>IF(ISNUMBER('B. WasteTracking'!K1841), 'B. WasteTracking'!K1841*'B. WasteTracking'!$H1841/100,0)</f>
        <v>0</v>
      </c>
      <c r="T1815" s="67">
        <f>IF(ISNUMBER('B. WasteTracking'!H1841), 'B. WasteTracking'!H1841,0)</f>
        <v>0</v>
      </c>
      <c r="W1815" s="9"/>
      <c r="X1815" s="9"/>
    </row>
    <row r="1816" spans="16:24" x14ac:dyDescent="0.35">
      <c r="P1816" s="14">
        <f>'B. WasteTracking'!G1842</f>
        <v>0</v>
      </c>
      <c r="Q1816" s="67">
        <f>IF(ISNUMBER('B. WasteTracking'!I1842), IF('B. WasteTracking'!$I$38=Calculations!$O$6,'B. WasteTracking'!I1842,'B. WasteTracking'!I1842*'B. WasteTracking'!$H1842/100),0)</f>
        <v>0</v>
      </c>
      <c r="R1816" s="67">
        <f>IF(ISNUMBER('B. WasteTracking'!J1842), IF('B. WasteTracking'!$J$38=Calculations!$O$6,'B. WasteTracking'!J1842,'B. WasteTracking'!J1842*'B. WasteTracking'!$H1842/100),0)</f>
        <v>0</v>
      </c>
      <c r="S1816" s="67">
        <f>IF(ISNUMBER('B. WasteTracking'!K1842), 'B. WasteTracking'!K1842*'B. WasteTracking'!$H1842/100,0)</f>
        <v>0</v>
      </c>
      <c r="T1816" s="67">
        <f>IF(ISNUMBER('B. WasteTracking'!H1842), 'B. WasteTracking'!H1842,0)</f>
        <v>0</v>
      </c>
      <c r="W1816" s="9"/>
      <c r="X1816" s="9"/>
    </row>
    <row r="1817" spans="16:24" x14ac:dyDescent="0.35">
      <c r="P1817" s="14">
        <f>'B. WasteTracking'!G1843</f>
        <v>0</v>
      </c>
      <c r="Q1817" s="67">
        <f>IF(ISNUMBER('B. WasteTracking'!I1843), IF('B. WasteTracking'!$I$38=Calculations!$O$6,'B. WasteTracking'!I1843,'B. WasteTracking'!I1843*'B. WasteTracking'!$H1843/100),0)</f>
        <v>0</v>
      </c>
      <c r="R1817" s="67">
        <f>IF(ISNUMBER('B. WasteTracking'!J1843), IF('B. WasteTracking'!$J$38=Calculations!$O$6,'B. WasteTracking'!J1843,'B. WasteTracking'!J1843*'B. WasteTracking'!$H1843/100),0)</f>
        <v>0</v>
      </c>
      <c r="S1817" s="67">
        <f>IF(ISNUMBER('B. WasteTracking'!K1843), 'B. WasteTracking'!K1843*'B. WasteTracking'!$H1843/100,0)</f>
        <v>0</v>
      </c>
      <c r="T1817" s="67">
        <f>IF(ISNUMBER('B. WasteTracking'!H1843), 'B. WasteTracking'!H1843,0)</f>
        <v>0</v>
      </c>
      <c r="W1817" s="9"/>
      <c r="X1817" s="9"/>
    </row>
    <row r="1818" spans="16:24" x14ac:dyDescent="0.35">
      <c r="P1818" s="14">
        <f>'B. WasteTracking'!G1844</f>
        <v>0</v>
      </c>
      <c r="Q1818" s="67">
        <f>IF(ISNUMBER('B. WasteTracking'!I1844), IF('B. WasteTracking'!$I$38=Calculations!$O$6,'B. WasteTracking'!I1844,'B. WasteTracking'!I1844*'B. WasteTracking'!$H1844/100),0)</f>
        <v>0</v>
      </c>
      <c r="R1818" s="67">
        <f>IF(ISNUMBER('B. WasteTracking'!J1844), IF('B. WasteTracking'!$J$38=Calculations!$O$6,'B. WasteTracking'!J1844,'B. WasteTracking'!J1844*'B. WasteTracking'!$H1844/100),0)</f>
        <v>0</v>
      </c>
      <c r="S1818" s="67">
        <f>IF(ISNUMBER('B. WasteTracking'!K1844), 'B. WasteTracking'!K1844*'B. WasteTracking'!$H1844/100,0)</f>
        <v>0</v>
      </c>
      <c r="T1818" s="67">
        <f>IF(ISNUMBER('B. WasteTracking'!H1844), 'B. WasteTracking'!H1844,0)</f>
        <v>0</v>
      </c>
      <c r="W1818" s="9"/>
      <c r="X1818" s="9"/>
    </row>
    <row r="1819" spans="16:24" x14ac:dyDescent="0.35">
      <c r="P1819" s="14">
        <f>'B. WasteTracking'!G1845</f>
        <v>0</v>
      </c>
      <c r="Q1819" s="67">
        <f>IF(ISNUMBER('B. WasteTracking'!I1845), IF('B. WasteTracking'!$I$38=Calculations!$O$6,'B. WasteTracking'!I1845,'B. WasteTracking'!I1845*'B. WasteTracking'!$H1845/100),0)</f>
        <v>0</v>
      </c>
      <c r="R1819" s="67">
        <f>IF(ISNUMBER('B. WasteTracking'!J1845), IF('B. WasteTracking'!$J$38=Calculations!$O$6,'B. WasteTracking'!J1845,'B. WasteTracking'!J1845*'B. WasteTracking'!$H1845/100),0)</f>
        <v>0</v>
      </c>
      <c r="S1819" s="67">
        <f>IF(ISNUMBER('B. WasteTracking'!K1845), 'B. WasteTracking'!K1845*'B. WasteTracking'!$H1845/100,0)</f>
        <v>0</v>
      </c>
      <c r="T1819" s="67">
        <f>IF(ISNUMBER('B. WasteTracking'!H1845), 'B. WasteTracking'!H1845,0)</f>
        <v>0</v>
      </c>
      <c r="W1819" s="9"/>
      <c r="X1819" s="9"/>
    </row>
    <row r="1820" spans="16:24" x14ac:dyDescent="0.35">
      <c r="P1820" s="14">
        <f>'B. WasteTracking'!G1846</f>
        <v>0</v>
      </c>
      <c r="Q1820" s="67">
        <f>IF(ISNUMBER('B. WasteTracking'!I1846), IF('B. WasteTracking'!$I$38=Calculations!$O$6,'B. WasteTracking'!I1846,'B. WasteTracking'!I1846*'B. WasteTracking'!$H1846/100),0)</f>
        <v>0</v>
      </c>
      <c r="R1820" s="67">
        <f>IF(ISNUMBER('B. WasteTracking'!J1846), IF('B. WasteTracking'!$J$38=Calculations!$O$6,'B. WasteTracking'!J1846,'B. WasteTracking'!J1846*'B. WasteTracking'!$H1846/100),0)</f>
        <v>0</v>
      </c>
      <c r="S1820" s="67">
        <f>IF(ISNUMBER('B. WasteTracking'!K1846), 'B. WasteTracking'!K1846*'B. WasteTracking'!$H1846/100,0)</f>
        <v>0</v>
      </c>
      <c r="T1820" s="67">
        <f>IF(ISNUMBER('B. WasteTracking'!H1846), 'B. WasteTracking'!H1846,0)</f>
        <v>0</v>
      </c>
      <c r="W1820" s="9"/>
      <c r="X1820" s="9"/>
    </row>
    <row r="1821" spans="16:24" x14ac:dyDescent="0.35">
      <c r="P1821" s="14">
        <f>'B. WasteTracking'!G1847</f>
        <v>0</v>
      </c>
      <c r="Q1821" s="67">
        <f>IF(ISNUMBER('B. WasteTracking'!I1847), IF('B. WasteTracking'!$I$38=Calculations!$O$6,'B. WasteTracking'!I1847,'B. WasteTracking'!I1847*'B. WasteTracking'!$H1847/100),0)</f>
        <v>0</v>
      </c>
      <c r="R1821" s="67">
        <f>IF(ISNUMBER('B. WasteTracking'!J1847), IF('B. WasteTracking'!$J$38=Calculations!$O$6,'B. WasteTracking'!J1847,'B. WasteTracking'!J1847*'B. WasteTracking'!$H1847/100),0)</f>
        <v>0</v>
      </c>
      <c r="S1821" s="67">
        <f>IF(ISNUMBER('B. WasteTracking'!K1847), 'B. WasteTracking'!K1847*'B. WasteTracking'!$H1847/100,0)</f>
        <v>0</v>
      </c>
      <c r="T1821" s="67">
        <f>IF(ISNUMBER('B. WasteTracking'!H1847), 'B. WasteTracking'!H1847,0)</f>
        <v>0</v>
      </c>
      <c r="W1821" s="9"/>
      <c r="X1821" s="9"/>
    </row>
    <row r="1822" spans="16:24" x14ac:dyDescent="0.35">
      <c r="P1822" s="14">
        <f>'B. WasteTracking'!G1848</f>
        <v>0</v>
      </c>
      <c r="Q1822" s="67">
        <f>IF(ISNUMBER('B. WasteTracking'!I1848), IF('B. WasteTracking'!$I$38=Calculations!$O$6,'B. WasteTracking'!I1848,'B. WasteTracking'!I1848*'B. WasteTracking'!$H1848/100),0)</f>
        <v>0</v>
      </c>
      <c r="R1822" s="67">
        <f>IF(ISNUMBER('B. WasteTracking'!J1848), IF('B. WasteTracking'!$J$38=Calculations!$O$6,'B. WasteTracking'!J1848,'B. WasteTracking'!J1848*'B. WasteTracking'!$H1848/100),0)</f>
        <v>0</v>
      </c>
      <c r="S1822" s="67">
        <f>IF(ISNUMBER('B. WasteTracking'!K1848), 'B. WasteTracking'!K1848*'B. WasteTracking'!$H1848/100,0)</f>
        <v>0</v>
      </c>
      <c r="T1822" s="67">
        <f>IF(ISNUMBER('B. WasteTracking'!H1848), 'B. WasteTracking'!H1848,0)</f>
        <v>0</v>
      </c>
      <c r="W1822" s="9"/>
      <c r="X1822" s="9"/>
    </row>
    <row r="1823" spans="16:24" x14ac:dyDescent="0.35">
      <c r="P1823" s="14">
        <f>'B. WasteTracking'!G1849</f>
        <v>0</v>
      </c>
      <c r="Q1823" s="67">
        <f>IF(ISNUMBER('B. WasteTracking'!I1849), IF('B. WasteTracking'!$I$38=Calculations!$O$6,'B. WasteTracking'!I1849,'B. WasteTracking'!I1849*'B. WasteTracking'!$H1849/100),0)</f>
        <v>0</v>
      </c>
      <c r="R1823" s="67">
        <f>IF(ISNUMBER('B. WasteTracking'!J1849), IF('B. WasteTracking'!$J$38=Calculations!$O$6,'B. WasteTracking'!J1849,'B. WasteTracking'!J1849*'B. WasteTracking'!$H1849/100),0)</f>
        <v>0</v>
      </c>
      <c r="S1823" s="67">
        <f>IF(ISNUMBER('B. WasteTracking'!K1849), 'B. WasteTracking'!K1849*'B. WasteTracking'!$H1849/100,0)</f>
        <v>0</v>
      </c>
      <c r="T1823" s="67">
        <f>IF(ISNUMBER('B. WasteTracking'!H1849), 'B. WasteTracking'!H1849,0)</f>
        <v>0</v>
      </c>
      <c r="W1823" s="9"/>
      <c r="X1823" s="9"/>
    </row>
    <row r="1824" spans="16:24" x14ac:dyDescent="0.35">
      <c r="P1824" s="14">
        <f>'B. WasteTracking'!G1850</f>
        <v>0</v>
      </c>
      <c r="Q1824" s="67">
        <f>IF(ISNUMBER('B. WasteTracking'!I1850), IF('B. WasteTracking'!$I$38=Calculations!$O$6,'B. WasteTracking'!I1850,'B. WasteTracking'!I1850*'B. WasteTracking'!$H1850/100),0)</f>
        <v>0</v>
      </c>
      <c r="R1824" s="67">
        <f>IF(ISNUMBER('B. WasteTracking'!J1850), IF('B. WasteTracking'!$J$38=Calculations!$O$6,'B. WasteTracking'!J1850,'B. WasteTracking'!J1850*'B. WasteTracking'!$H1850/100),0)</f>
        <v>0</v>
      </c>
      <c r="S1824" s="67">
        <f>IF(ISNUMBER('B. WasteTracking'!K1850), 'B. WasteTracking'!K1850*'B. WasteTracking'!$H1850/100,0)</f>
        <v>0</v>
      </c>
      <c r="T1824" s="67">
        <f>IF(ISNUMBER('B. WasteTracking'!H1850), 'B. WasteTracking'!H1850,0)</f>
        <v>0</v>
      </c>
      <c r="W1824" s="9"/>
      <c r="X1824" s="9"/>
    </row>
    <row r="1825" spans="16:24" x14ac:dyDescent="0.35">
      <c r="P1825" s="14">
        <f>'B. WasteTracking'!G1851</f>
        <v>0</v>
      </c>
      <c r="Q1825" s="67">
        <f>IF(ISNUMBER('B. WasteTracking'!I1851), IF('B. WasteTracking'!$I$38=Calculations!$O$6,'B. WasteTracking'!I1851,'B. WasteTracking'!I1851*'B. WasteTracking'!$H1851/100),0)</f>
        <v>0</v>
      </c>
      <c r="R1825" s="67">
        <f>IF(ISNUMBER('B. WasteTracking'!J1851), IF('B. WasteTracking'!$J$38=Calculations!$O$6,'B. WasteTracking'!J1851,'B. WasteTracking'!J1851*'B. WasteTracking'!$H1851/100),0)</f>
        <v>0</v>
      </c>
      <c r="S1825" s="67">
        <f>IF(ISNUMBER('B. WasteTracking'!K1851), 'B. WasteTracking'!K1851*'B. WasteTracking'!$H1851/100,0)</f>
        <v>0</v>
      </c>
      <c r="T1825" s="67">
        <f>IF(ISNUMBER('B. WasteTracking'!H1851), 'B. WasteTracking'!H1851,0)</f>
        <v>0</v>
      </c>
      <c r="W1825" s="9"/>
      <c r="X1825" s="9"/>
    </row>
    <row r="1826" spans="16:24" x14ac:dyDescent="0.35">
      <c r="P1826" s="14">
        <f>'B. WasteTracking'!G1852</f>
        <v>0</v>
      </c>
      <c r="Q1826" s="67">
        <f>IF(ISNUMBER('B. WasteTracking'!I1852), IF('B. WasteTracking'!$I$38=Calculations!$O$6,'B. WasteTracking'!I1852,'B. WasteTracking'!I1852*'B. WasteTracking'!$H1852/100),0)</f>
        <v>0</v>
      </c>
      <c r="R1826" s="67">
        <f>IF(ISNUMBER('B. WasteTracking'!J1852), IF('B. WasteTracking'!$J$38=Calculations!$O$6,'B. WasteTracking'!J1852,'B. WasteTracking'!J1852*'B. WasteTracking'!$H1852/100),0)</f>
        <v>0</v>
      </c>
      <c r="S1826" s="67">
        <f>IF(ISNUMBER('B. WasteTracking'!K1852), 'B. WasteTracking'!K1852*'B. WasteTracking'!$H1852/100,0)</f>
        <v>0</v>
      </c>
      <c r="T1826" s="67">
        <f>IF(ISNUMBER('B. WasteTracking'!H1852), 'B. WasteTracking'!H1852,0)</f>
        <v>0</v>
      </c>
      <c r="W1826" s="9"/>
      <c r="X1826" s="9"/>
    </row>
    <row r="1827" spans="16:24" x14ac:dyDescent="0.35">
      <c r="P1827" s="14">
        <f>'B. WasteTracking'!G1853</f>
        <v>0</v>
      </c>
      <c r="Q1827" s="67">
        <f>IF(ISNUMBER('B. WasteTracking'!I1853), IF('B. WasteTracking'!$I$38=Calculations!$O$6,'B. WasteTracking'!I1853,'B. WasteTracking'!I1853*'B. WasteTracking'!$H1853/100),0)</f>
        <v>0</v>
      </c>
      <c r="R1827" s="67">
        <f>IF(ISNUMBER('B. WasteTracking'!J1853), IF('B. WasteTracking'!$J$38=Calculations!$O$6,'B. WasteTracking'!J1853,'B. WasteTracking'!J1853*'B. WasteTracking'!$H1853/100),0)</f>
        <v>0</v>
      </c>
      <c r="S1827" s="67">
        <f>IF(ISNUMBER('B. WasteTracking'!K1853), 'B. WasteTracking'!K1853*'B. WasteTracking'!$H1853/100,0)</f>
        <v>0</v>
      </c>
      <c r="T1827" s="67">
        <f>IF(ISNUMBER('B. WasteTracking'!H1853), 'B. WasteTracking'!H1853,0)</f>
        <v>0</v>
      </c>
    </row>
    <row r="1828" spans="16:24" x14ac:dyDescent="0.35">
      <c r="P1828" s="14">
        <f>'B. WasteTracking'!G1854</f>
        <v>0</v>
      </c>
      <c r="Q1828" s="67">
        <f>IF(ISNUMBER('B. WasteTracking'!I1854), IF('B. WasteTracking'!$I$38=Calculations!$O$6,'B. WasteTracking'!I1854,'B. WasteTracking'!I1854*'B. WasteTracking'!$H1854/100),0)</f>
        <v>0</v>
      </c>
      <c r="R1828" s="67">
        <f>IF(ISNUMBER('B. WasteTracking'!J1854), IF('B. WasteTracking'!$J$38=Calculations!$O$6,'B. WasteTracking'!J1854,'B. WasteTracking'!J1854*'B. WasteTracking'!$H1854/100),0)</f>
        <v>0</v>
      </c>
      <c r="S1828" s="67">
        <f>IF(ISNUMBER('B. WasteTracking'!K1854), 'B. WasteTracking'!K1854*'B. WasteTracking'!$H1854/100,0)</f>
        <v>0</v>
      </c>
      <c r="T1828" s="67">
        <f>IF(ISNUMBER('B. WasteTracking'!H1854), 'B. WasteTracking'!H1854,0)</f>
        <v>0</v>
      </c>
    </row>
    <row r="1829" spans="16:24" x14ac:dyDescent="0.35">
      <c r="P1829" s="14">
        <f>'B. WasteTracking'!G1855</f>
        <v>0</v>
      </c>
      <c r="Q1829" s="67">
        <f>IF(ISNUMBER('B. WasteTracking'!I1855), IF('B. WasteTracking'!$I$38=Calculations!$O$6,'B. WasteTracking'!I1855,'B. WasteTracking'!I1855*'B. WasteTracking'!$H1855/100),0)</f>
        <v>0</v>
      </c>
      <c r="R1829" s="67">
        <f>IF(ISNUMBER('B. WasteTracking'!J1855), IF('B. WasteTracking'!$J$38=Calculations!$O$6,'B. WasteTracking'!J1855,'B. WasteTracking'!J1855*'B. WasteTracking'!$H1855/100),0)</f>
        <v>0</v>
      </c>
      <c r="S1829" s="67">
        <f>IF(ISNUMBER('B. WasteTracking'!K1855), 'B. WasteTracking'!K1855*'B. WasteTracking'!$H1855/100,0)</f>
        <v>0</v>
      </c>
      <c r="T1829" s="67">
        <f>IF(ISNUMBER('B. WasteTracking'!H1855), 'B. WasteTracking'!H1855,0)</f>
        <v>0</v>
      </c>
    </row>
    <row r="1830" spans="16:24" x14ac:dyDescent="0.35">
      <c r="P1830" s="14">
        <f>'B. WasteTracking'!G1856</f>
        <v>0</v>
      </c>
      <c r="Q1830" s="67">
        <f>IF(ISNUMBER('B. WasteTracking'!I1856), IF('B. WasteTracking'!$I$38=Calculations!$O$6,'B. WasteTracking'!I1856,'B. WasteTracking'!I1856*'B. WasteTracking'!$H1856/100),0)</f>
        <v>0</v>
      </c>
      <c r="R1830" s="67">
        <f>IF(ISNUMBER('B. WasteTracking'!J1856), IF('B. WasteTracking'!$J$38=Calculations!$O$6,'B. WasteTracking'!J1856,'B. WasteTracking'!J1856*'B. WasteTracking'!$H1856/100),0)</f>
        <v>0</v>
      </c>
      <c r="S1830" s="67">
        <f>IF(ISNUMBER('B. WasteTracking'!K1856), 'B. WasteTracking'!K1856*'B. WasteTracking'!$H1856/100,0)</f>
        <v>0</v>
      </c>
      <c r="T1830" s="67">
        <f>IF(ISNUMBER('B. WasteTracking'!H1856), 'B. WasteTracking'!H1856,0)</f>
        <v>0</v>
      </c>
    </row>
    <row r="1831" spans="16:24" x14ac:dyDescent="0.35">
      <c r="P1831" s="14">
        <f>'B. WasteTracking'!G1857</f>
        <v>0</v>
      </c>
      <c r="Q1831" s="67">
        <f>IF(ISNUMBER('B. WasteTracking'!I1857), IF('B. WasteTracking'!$I$38=Calculations!$O$6,'B. WasteTracking'!I1857,'B. WasteTracking'!I1857*'B. WasteTracking'!$H1857/100),0)</f>
        <v>0</v>
      </c>
      <c r="R1831" s="67">
        <f>IF(ISNUMBER('B. WasteTracking'!J1857), IF('B. WasteTracking'!$J$38=Calculations!$O$6,'B. WasteTracking'!J1857,'B. WasteTracking'!J1857*'B. WasteTracking'!$H1857/100),0)</f>
        <v>0</v>
      </c>
      <c r="S1831" s="67">
        <f>IF(ISNUMBER('B. WasteTracking'!K1857), 'B. WasteTracking'!K1857*'B. WasteTracking'!$H1857/100,0)</f>
        <v>0</v>
      </c>
      <c r="T1831" s="67">
        <f>IF(ISNUMBER('B. WasteTracking'!H1857), 'B. WasteTracking'!H1857,0)</f>
        <v>0</v>
      </c>
    </row>
    <row r="1832" spans="16:24" x14ac:dyDescent="0.35">
      <c r="P1832" s="14">
        <f>'B. WasteTracking'!G1858</f>
        <v>0</v>
      </c>
      <c r="Q1832" s="67">
        <f>IF(ISNUMBER('B. WasteTracking'!I1858), IF('B. WasteTracking'!$I$38=Calculations!$O$6,'B. WasteTracking'!I1858,'B. WasteTracking'!I1858*'B. WasteTracking'!$H1858/100),0)</f>
        <v>0</v>
      </c>
      <c r="R1832" s="67">
        <f>IF(ISNUMBER('B. WasteTracking'!J1858), IF('B. WasteTracking'!$J$38=Calculations!$O$6,'B. WasteTracking'!J1858,'B. WasteTracking'!J1858*'B. WasteTracking'!$H1858/100),0)</f>
        <v>0</v>
      </c>
      <c r="S1832" s="67">
        <f>IF(ISNUMBER('B. WasteTracking'!K1858), 'B. WasteTracking'!K1858*'B. WasteTracking'!$H1858/100,0)</f>
        <v>0</v>
      </c>
      <c r="T1832" s="67">
        <f>IF(ISNUMBER('B. WasteTracking'!H1858), 'B. WasteTracking'!H1858,0)</f>
        <v>0</v>
      </c>
    </row>
    <row r="1833" spans="16:24" x14ac:dyDescent="0.35">
      <c r="P1833" s="14">
        <f>'B. WasteTracking'!G1859</f>
        <v>0</v>
      </c>
      <c r="Q1833" s="67">
        <f>IF(ISNUMBER('B. WasteTracking'!I1859), IF('B. WasteTracking'!$I$38=Calculations!$O$6,'B. WasteTracking'!I1859,'B. WasteTracking'!I1859*'B. WasteTracking'!$H1859/100),0)</f>
        <v>0</v>
      </c>
      <c r="R1833" s="67">
        <f>IF(ISNUMBER('B. WasteTracking'!J1859), IF('B. WasteTracking'!$J$38=Calculations!$O$6,'B. WasteTracking'!J1859,'B. WasteTracking'!J1859*'B. WasteTracking'!$H1859/100),0)</f>
        <v>0</v>
      </c>
      <c r="S1833" s="67">
        <f>IF(ISNUMBER('B. WasteTracking'!K1859), 'B. WasteTracking'!K1859*'B. WasteTracking'!$H1859/100,0)</f>
        <v>0</v>
      </c>
      <c r="T1833" s="67">
        <f>IF(ISNUMBER('B. WasteTracking'!H1859), 'B. WasteTracking'!H1859,0)</f>
        <v>0</v>
      </c>
    </row>
    <row r="1834" spans="16:24" x14ac:dyDescent="0.35">
      <c r="P1834" s="14">
        <f>'B. WasteTracking'!G1860</f>
        <v>0</v>
      </c>
      <c r="Q1834" s="67">
        <f>IF(ISNUMBER('B. WasteTracking'!I1860), IF('B. WasteTracking'!$I$38=Calculations!$O$6,'B. WasteTracking'!I1860,'B. WasteTracking'!I1860*'B. WasteTracking'!$H1860/100),0)</f>
        <v>0</v>
      </c>
      <c r="R1834" s="67">
        <f>IF(ISNUMBER('B. WasteTracking'!J1860), IF('B. WasteTracking'!$J$38=Calculations!$O$6,'B. WasteTracking'!J1860,'B. WasteTracking'!J1860*'B. WasteTracking'!$H1860/100),0)</f>
        <v>0</v>
      </c>
      <c r="S1834" s="67">
        <f>IF(ISNUMBER('B. WasteTracking'!K1860), 'B. WasteTracking'!K1860*'B. WasteTracking'!$H1860/100,0)</f>
        <v>0</v>
      </c>
      <c r="T1834" s="67">
        <f>IF(ISNUMBER('B. WasteTracking'!H1860), 'B. WasteTracking'!H1860,0)</f>
        <v>0</v>
      </c>
    </row>
    <row r="1835" spans="16:24" x14ac:dyDescent="0.35">
      <c r="P1835" s="14">
        <f>'B. WasteTracking'!G1861</f>
        <v>0</v>
      </c>
      <c r="Q1835" s="67">
        <f>IF(ISNUMBER('B. WasteTracking'!I1861), IF('B. WasteTracking'!$I$38=Calculations!$O$6,'B. WasteTracking'!I1861,'B. WasteTracking'!I1861*'B. WasteTracking'!$H1861/100),0)</f>
        <v>0</v>
      </c>
      <c r="R1835" s="67">
        <f>IF(ISNUMBER('B. WasteTracking'!J1861), IF('B. WasteTracking'!$J$38=Calculations!$O$6,'B. WasteTracking'!J1861,'B. WasteTracking'!J1861*'B. WasteTracking'!$H1861/100),0)</f>
        <v>0</v>
      </c>
      <c r="S1835" s="67">
        <f>IF(ISNUMBER('B. WasteTracking'!K1861), 'B. WasteTracking'!K1861*'B. WasteTracking'!$H1861/100,0)</f>
        <v>0</v>
      </c>
      <c r="T1835" s="67">
        <f>IF(ISNUMBER('B. WasteTracking'!H1861), 'B. WasteTracking'!H1861,0)</f>
        <v>0</v>
      </c>
    </row>
    <row r="1836" spans="16:24" x14ac:dyDescent="0.35">
      <c r="P1836" s="14">
        <f>'B. WasteTracking'!G1862</f>
        <v>0</v>
      </c>
      <c r="Q1836" s="67">
        <f>IF(ISNUMBER('B. WasteTracking'!I1862), IF('B. WasteTracking'!$I$38=Calculations!$O$6,'B. WasteTracking'!I1862,'B. WasteTracking'!I1862*'B. WasteTracking'!$H1862/100),0)</f>
        <v>0</v>
      </c>
      <c r="R1836" s="67">
        <f>IF(ISNUMBER('B. WasteTracking'!J1862), IF('B. WasteTracking'!$J$38=Calculations!$O$6,'B. WasteTracking'!J1862,'B. WasteTracking'!J1862*'B. WasteTracking'!$H1862/100),0)</f>
        <v>0</v>
      </c>
      <c r="S1836" s="67">
        <f>IF(ISNUMBER('B. WasteTracking'!K1862), 'B. WasteTracking'!K1862*'B. WasteTracking'!$H1862/100,0)</f>
        <v>0</v>
      </c>
      <c r="T1836" s="67">
        <f>IF(ISNUMBER('B. WasteTracking'!H1862), 'B. WasteTracking'!H1862,0)</f>
        <v>0</v>
      </c>
    </row>
    <row r="1837" spans="16:24" x14ac:dyDescent="0.35">
      <c r="P1837" s="14">
        <f>'B. WasteTracking'!G1863</f>
        <v>0</v>
      </c>
      <c r="Q1837" s="67">
        <f>IF(ISNUMBER('B. WasteTracking'!I1863), IF('B. WasteTracking'!$I$38=Calculations!$O$6,'B. WasteTracking'!I1863,'B. WasteTracking'!I1863*'B. WasteTracking'!$H1863/100),0)</f>
        <v>0</v>
      </c>
      <c r="R1837" s="67">
        <f>IF(ISNUMBER('B. WasteTracking'!J1863), IF('B. WasteTracking'!$J$38=Calculations!$O$6,'B. WasteTracking'!J1863,'B. WasteTracking'!J1863*'B. WasteTracking'!$H1863/100),0)</f>
        <v>0</v>
      </c>
      <c r="S1837" s="67">
        <f>IF(ISNUMBER('B. WasteTracking'!K1863), 'B. WasteTracking'!K1863*'B. WasteTracking'!$H1863/100,0)</f>
        <v>0</v>
      </c>
      <c r="T1837" s="67">
        <f>IF(ISNUMBER('B. WasteTracking'!H1863), 'B. WasteTracking'!H1863,0)</f>
        <v>0</v>
      </c>
    </row>
    <row r="1838" spans="16:24" x14ac:dyDescent="0.35">
      <c r="P1838" s="14">
        <f>'B. WasteTracking'!G1864</f>
        <v>0</v>
      </c>
      <c r="Q1838" s="67">
        <f>IF(ISNUMBER('B. WasteTracking'!I1864), IF('B. WasteTracking'!$I$38=Calculations!$O$6,'B. WasteTracking'!I1864,'B. WasteTracking'!I1864*'B. WasteTracking'!$H1864/100),0)</f>
        <v>0</v>
      </c>
      <c r="R1838" s="67">
        <f>IF(ISNUMBER('B. WasteTracking'!J1864), IF('B. WasteTracking'!$J$38=Calculations!$O$6,'B. WasteTracking'!J1864,'B. WasteTracking'!J1864*'B. WasteTracking'!$H1864/100),0)</f>
        <v>0</v>
      </c>
      <c r="S1838" s="67">
        <f>IF(ISNUMBER('B. WasteTracking'!K1864), 'B. WasteTracking'!K1864*'B. WasteTracking'!$H1864/100,0)</f>
        <v>0</v>
      </c>
      <c r="T1838" s="67">
        <f>IF(ISNUMBER('B. WasteTracking'!H1864), 'B. WasteTracking'!H1864,0)</f>
        <v>0</v>
      </c>
    </row>
    <row r="1839" spans="16:24" x14ac:dyDescent="0.35">
      <c r="P1839" s="14">
        <f>'B. WasteTracking'!G1865</f>
        <v>0</v>
      </c>
      <c r="Q1839" s="67">
        <f>IF(ISNUMBER('B. WasteTracking'!I1865), IF('B. WasteTracking'!$I$38=Calculations!$O$6,'B. WasteTracking'!I1865,'B. WasteTracking'!I1865*'B. WasteTracking'!$H1865/100),0)</f>
        <v>0</v>
      </c>
      <c r="R1839" s="67">
        <f>IF(ISNUMBER('B. WasteTracking'!J1865), IF('B. WasteTracking'!$J$38=Calculations!$O$6,'B. WasteTracking'!J1865,'B. WasteTracking'!J1865*'B. WasteTracking'!$H1865/100),0)</f>
        <v>0</v>
      </c>
      <c r="S1839" s="67">
        <f>IF(ISNUMBER('B. WasteTracking'!K1865), 'B. WasteTracking'!K1865*'B. WasteTracking'!$H1865/100,0)</f>
        <v>0</v>
      </c>
      <c r="T1839" s="67">
        <f>IF(ISNUMBER('B. WasteTracking'!H1865), 'B. WasteTracking'!H1865,0)</f>
        <v>0</v>
      </c>
    </row>
    <row r="1840" spans="16:24" x14ac:dyDescent="0.35">
      <c r="P1840" s="14">
        <f>'B. WasteTracking'!G1866</f>
        <v>0</v>
      </c>
      <c r="Q1840" s="67">
        <f>IF(ISNUMBER('B. WasteTracking'!I1866), IF('B. WasteTracking'!$I$38=Calculations!$O$6,'B. WasteTracking'!I1866,'B. WasteTracking'!I1866*'B. WasteTracking'!$H1866/100),0)</f>
        <v>0</v>
      </c>
      <c r="R1840" s="67">
        <f>IF(ISNUMBER('B. WasteTracking'!J1866), IF('B. WasteTracking'!$J$38=Calculations!$O$6,'B. WasteTracking'!J1866,'B. WasteTracking'!J1866*'B. WasteTracking'!$H1866/100),0)</f>
        <v>0</v>
      </c>
      <c r="S1840" s="67">
        <f>IF(ISNUMBER('B. WasteTracking'!K1866), 'B. WasteTracking'!K1866*'B. WasteTracking'!$H1866/100,0)</f>
        <v>0</v>
      </c>
      <c r="T1840" s="67">
        <f>IF(ISNUMBER('B. WasteTracking'!H1866), 'B. WasteTracking'!H1866,0)</f>
        <v>0</v>
      </c>
    </row>
    <row r="1841" spans="16:20" x14ac:dyDescent="0.35">
      <c r="P1841" s="14">
        <f>'B. WasteTracking'!G1867</f>
        <v>0</v>
      </c>
      <c r="Q1841" s="67">
        <f>IF(ISNUMBER('B. WasteTracking'!I1867), IF('B. WasteTracking'!$I$38=Calculations!$O$6,'B. WasteTracking'!I1867,'B. WasteTracking'!I1867*'B. WasteTracking'!$H1867/100),0)</f>
        <v>0</v>
      </c>
      <c r="R1841" s="67">
        <f>IF(ISNUMBER('B. WasteTracking'!J1867), IF('B. WasteTracking'!$J$38=Calculations!$O$6,'B. WasteTracking'!J1867,'B. WasteTracking'!J1867*'B. WasteTracking'!$H1867/100),0)</f>
        <v>0</v>
      </c>
      <c r="S1841" s="67">
        <f>IF(ISNUMBER('B. WasteTracking'!K1867), 'B. WasteTracking'!K1867*'B. WasteTracking'!$H1867/100,0)</f>
        <v>0</v>
      </c>
      <c r="T1841" s="67">
        <f>IF(ISNUMBER('B. WasteTracking'!H1867), 'B. WasteTracking'!H1867,0)</f>
        <v>0</v>
      </c>
    </row>
    <row r="1842" spans="16:20" x14ac:dyDescent="0.35">
      <c r="P1842" s="14">
        <f>'B. WasteTracking'!G1868</f>
        <v>0</v>
      </c>
      <c r="Q1842" s="67">
        <f>IF(ISNUMBER('B. WasteTracking'!I1868), IF('B. WasteTracking'!$I$38=Calculations!$O$6,'B. WasteTracking'!I1868,'B. WasteTracking'!I1868*'B. WasteTracking'!$H1868/100),0)</f>
        <v>0</v>
      </c>
      <c r="R1842" s="67">
        <f>IF(ISNUMBER('B. WasteTracking'!J1868), IF('B. WasteTracking'!$J$38=Calculations!$O$6,'B. WasteTracking'!J1868,'B. WasteTracking'!J1868*'B. WasteTracking'!$H1868/100),0)</f>
        <v>0</v>
      </c>
      <c r="S1842" s="67">
        <f>IF(ISNUMBER('B. WasteTracking'!K1868), 'B. WasteTracking'!K1868*'B. WasteTracking'!$H1868/100,0)</f>
        <v>0</v>
      </c>
      <c r="T1842" s="67">
        <f>IF(ISNUMBER('B. WasteTracking'!H1868), 'B. WasteTracking'!H1868,0)</f>
        <v>0</v>
      </c>
    </row>
    <row r="1843" spans="16:20" x14ac:dyDescent="0.35">
      <c r="P1843" s="14">
        <f>'B. WasteTracking'!G1869</f>
        <v>0</v>
      </c>
      <c r="Q1843" s="67">
        <f>IF(ISNUMBER('B. WasteTracking'!I1869), IF('B. WasteTracking'!$I$38=Calculations!$O$6,'B. WasteTracking'!I1869,'B. WasteTracking'!I1869*'B. WasteTracking'!$H1869/100),0)</f>
        <v>0</v>
      </c>
      <c r="R1843" s="67">
        <f>IF(ISNUMBER('B. WasteTracking'!J1869), IF('B. WasteTracking'!$J$38=Calculations!$O$6,'B. WasteTracking'!J1869,'B. WasteTracking'!J1869*'B. WasteTracking'!$H1869/100),0)</f>
        <v>0</v>
      </c>
      <c r="S1843" s="67">
        <f>IF(ISNUMBER('B. WasteTracking'!K1869), 'B. WasteTracking'!K1869*'B. WasteTracking'!$H1869/100,0)</f>
        <v>0</v>
      </c>
      <c r="T1843" s="67">
        <f>IF(ISNUMBER('B. WasteTracking'!H1869), 'B. WasteTracking'!H1869,0)</f>
        <v>0</v>
      </c>
    </row>
    <row r="1844" spans="16:20" x14ac:dyDescent="0.35">
      <c r="P1844" s="14">
        <f>'B. WasteTracking'!G1870</f>
        <v>0</v>
      </c>
      <c r="Q1844" s="67">
        <f>IF(ISNUMBER('B. WasteTracking'!I1870), IF('B. WasteTracking'!$I$38=Calculations!$O$6,'B. WasteTracking'!I1870,'B. WasteTracking'!I1870*'B. WasteTracking'!$H1870/100),0)</f>
        <v>0</v>
      </c>
      <c r="R1844" s="67">
        <f>IF(ISNUMBER('B. WasteTracking'!J1870), IF('B. WasteTracking'!$J$38=Calculations!$O$6,'B. WasteTracking'!J1870,'B. WasteTracking'!J1870*'B. WasteTracking'!$H1870/100),0)</f>
        <v>0</v>
      </c>
      <c r="S1844" s="67">
        <f>IF(ISNUMBER('B. WasteTracking'!K1870), 'B. WasteTracking'!K1870*'B. WasteTracking'!$H1870/100,0)</f>
        <v>0</v>
      </c>
      <c r="T1844" s="67">
        <f>IF(ISNUMBER('B. WasteTracking'!H1870), 'B. WasteTracking'!H1870,0)</f>
        <v>0</v>
      </c>
    </row>
    <row r="1845" spans="16:20" x14ac:dyDescent="0.35">
      <c r="P1845" s="14">
        <f>'B. WasteTracking'!G1871</f>
        <v>0</v>
      </c>
      <c r="Q1845" s="67">
        <f>IF(ISNUMBER('B. WasteTracking'!I1871), IF('B. WasteTracking'!$I$38=Calculations!$O$6,'B. WasteTracking'!I1871,'B. WasteTracking'!I1871*'B. WasteTracking'!$H1871/100),0)</f>
        <v>0</v>
      </c>
      <c r="R1845" s="67">
        <f>IF(ISNUMBER('B. WasteTracking'!J1871), IF('B. WasteTracking'!$J$38=Calculations!$O$6,'B. WasteTracking'!J1871,'B. WasteTracking'!J1871*'B. WasteTracking'!$H1871/100),0)</f>
        <v>0</v>
      </c>
      <c r="S1845" s="67">
        <f>IF(ISNUMBER('B. WasteTracking'!K1871), 'B. WasteTracking'!K1871*'B. WasteTracking'!$H1871/100,0)</f>
        <v>0</v>
      </c>
      <c r="T1845" s="67">
        <f>IF(ISNUMBER('B. WasteTracking'!H1871), 'B. WasteTracking'!H1871,0)</f>
        <v>0</v>
      </c>
    </row>
    <row r="1846" spans="16:20" x14ac:dyDescent="0.35">
      <c r="P1846" s="14"/>
      <c r="Q1846" s="4"/>
      <c r="R1846" s="4"/>
      <c r="S1846" s="4"/>
      <c r="T1846" s="4"/>
    </row>
    <row r="1847" spans="16:20" x14ac:dyDescent="0.35">
      <c r="P1847" s="14"/>
      <c r="Q1847" s="4"/>
      <c r="R1847" s="4"/>
      <c r="S1847" s="4"/>
      <c r="T1847" s="4"/>
    </row>
    <row r="1848" spans="16:20" x14ac:dyDescent="0.35">
      <c r="P1848" s="14"/>
      <c r="Q1848" s="4"/>
      <c r="R1848" s="4"/>
      <c r="S1848" s="4"/>
      <c r="T1848" s="4"/>
    </row>
    <row r="1849" spans="16:20" x14ac:dyDescent="0.35">
      <c r="P1849" s="14"/>
      <c r="Q1849" s="4"/>
      <c r="R1849" s="4"/>
      <c r="S1849" s="4"/>
      <c r="T1849" s="4"/>
    </row>
    <row r="1850" spans="16:20" x14ac:dyDescent="0.35">
      <c r="P1850" s="14"/>
      <c r="Q1850" s="4"/>
      <c r="R1850" s="4"/>
      <c r="S1850" s="4"/>
      <c r="T1850" s="4"/>
    </row>
    <row r="1851" spans="16:20" x14ac:dyDescent="0.35">
      <c r="P1851" s="14"/>
      <c r="Q1851" s="4"/>
      <c r="R1851" s="4"/>
      <c r="S1851" s="4"/>
      <c r="T1851" s="4"/>
    </row>
    <row r="1852" spans="16:20" x14ac:dyDescent="0.35">
      <c r="P1852" s="14"/>
      <c r="Q1852" s="4"/>
      <c r="R1852" s="4"/>
      <c r="S1852" s="4"/>
      <c r="T1852" s="4"/>
    </row>
    <row r="1853" spans="16:20" x14ac:dyDescent="0.35">
      <c r="P1853" s="14"/>
      <c r="Q1853" s="4"/>
      <c r="R1853" s="4"/>
      <c r="S1853" s="4"/>
      <c r="T1853" s="4"/>
    </row>
    <row r="1854" spans="16:20" x14ac:dyDescent="0.35">
      <c r="P1854" s="14"/>
      <c r="Q1854" s="4"/>
      <c r="R1854" s="4"/>
      <c r="S1854" s="4"/>
      <c r="T1854" s="4"/>
    </row>
    <row r="1855" spans="16:20" x14ac:dyDescent="0.35">
      <c r="Q1855" s="4"/>
      <c r="R1855" s="4"/>
      <c r="S1855" s="4"/>
      <c r="T1855" s="4"/>
    </row>
    <row r="1856" spans="16:20" x14ac:dyDescent="0.35">
      <c r="Q1856" s="4"/>
      <c r="R1856" s="4"/>
      <c r="S1856" s="4"/>
      <c r="T1856" s="4"/>
    </row>
    <row r="1857" spans="17:20" x14ac:dyDescent="0.35">
      <c r="Q1857" s="4"/>
      <c r="R1857" s="4"/>
      <c r="S1857" s="4"/>
      <c r="T1857" s="4"/>
    </row>
    <row r="1858" spans="17:20" x14ac:dyDescent="0.35">
      <c r="Q1858" s="4"/>
      <c r="R1858" s="4"/>
      <c r="S1858" s="4"/>
      <c r="T1858" s="4"/>
    </row>
    <row r="1859" spans="17:20" x14ac:dyDescent="0.35">
      <c r="Q1859" s="4"/>
      <c r="R1859" s="4"/>
      <c r="S1859" s="4"/>
      <c r="T1859" s="4"/>
    </row>
    <row r="1860" spans="17:20" x14ac:dyDescent="0.35">
      <c r="Q1860" s="4"/>
      <c r="R1860" s="4"/>
      <c r="S1860" s="4"/>
      <c r="T1860" s="4"/>
    </row>
    <row r="1861" spans="17:20" x14ac:dyDescent="0.35">
      <c r="Q1861" s="4"/>
      <c r="R1861" s="4"/>
      <c r="S1861" s="4"/>
      <c r="T1861" s="4"/>
    </row>
    <row r="1862" spans="17:20" x14ac:dyDescent="0.35">
      <c r="Q1862" s="4"/>
      <c r="R1862" s="4"/>
      <c r="S1862" s="4"/>
      <c r="T1862" s="4"/>
    </row>
    <row r="1863" spans="17:20" x14ac:dyDescent="0.35">
      <c r="Q1863" s="4"/>
      <c r="R1863" s="4"/>
      <c r="S1863" s="4"/>
      <c r="T1863" s="4"/>
    </row>
    <row r="1864" spans="17:20" x14ac:dyDescent="0.35">
      <c r="Q1864" s="4"/>
      <c r="R1864" s="4"/>
      <c r="S1864" s="4"/>
      <c r="T1864" s="4"/>
    </row>
    <row r="1865" spans="17:20" x14ac:dyDescent="0.35">
      <c r="Q1865" s="4"/>
      <c r="R1865" s="4"/>
      <c r="S1865" s="4"/>
      <c r="T1865" s="4"/>
    </row>
    <row r="1866" spans="17:20" x14ac:dyDescent="0.35">
      <c r="Q1866" s="4"/>
      <c r="R1866" s="4"/>
      <c r="S1866" s="4"/>
      <c r="T1866" s="4"/>
    </row>
    <row r="1867" spans="17:20" x14ac:dyDescent="0.35">
      <c r="Q1867" s="4"/>
      <c r="R1867" s="4"/>
      <c r="S1867" s="4"/>
      <c r="T1867" s="4"/>
    </row>
    <row r="1868" spans="17:20" x14ac:dyDescent="0.35">
      <c r="Q1868" s="4"/>
      <c r="R1868" s="4"/>
      <c r="S1868" s="4"/>
      <c r="T1868" s="4"/>
    </row>
    <row r="1869" spans="17:20" x14ac:dyDescent="0.35">
      <c r="Q1869" s="4"/>
      <c r="R1869" s="4"/>
      <c r="S1869" s="4"/>
      <c r="T1869" s="4"/>
    </row>
    <row r="1870" spans="17:20" x14ac:dyDescent="0.35">
      <c r="Q1870" s="4"/>
      <c r="R1870" s="4"/>
      <c r="S1870" s="4"/>
      <c r="T1870" s="4"/>
    </row>
    <row r="1871" spans="17:20" x14ac:dyDescent="0.35">
      <c r="Q1871" s="4"/>
      <c r="R1871" s="4"/>
      <c r="S1871" s="4"/>
      <c r="T1871" s="4"/>
    </row>
    <row r="1872" spans="17:20" x14ac:dyDescent="0.35">
      <c r="Q1872" s="4"/>
      <c r="R1872" s="4"/>
      <c r="S1872" s="4"/>
      <c r="T1872" s="4"/>
    </row>
    <row r="1873" spans="17:20" x14ac:dyDescent="0.35">
      <c r="Q1873" s="4"/>
      <c r="R1873" s="4"/>
      <c r="S1873" s="4"/>
      <c r="T1873" s="4"/>
    </row>
    <row r="1874" spans="17:20" x14ac:dyDescent="0.35">
      <c r="Q1874" s="4"/>
      <c r="R1874" s="4"/>
      <c r="S1874" s="4"/>
      <c r="T1874" s="4"/>
    </row>
    <row r="1875" spans="17:20" x14ac:dyDescent="0.35">
      <c r="Q1875" s="4"/>
      <c r="R1875" s="4"/>
      <c r="S1875" s="4"/>
      <c r="T1875" s="4"/>
    </row>
    <row r="1876" spans="17:20" x14ac:dyDescent="0.35">
      <c r="Q1876" s="4"/>
      <c r="R1876" s="4"/>
      <c r="S1876" s="4"/>
      <c r="T1876" s="4"/>
    </row>
    <row r="1877" spans="17:20" x14ac:dyDescent="0.35">
      <c r="Q1877" s="4"/>
      <c r="R1877" s="4"/>
      <c r="S1877" s="4"/>
      <c r="T1877" s="4"/>
    </row>
    <row r="1878" spans="17:20" x14ac:dyDescent="0.35">
      <c r="Q1878" s="4"/>
      <c r="R1878" s="4"/>
      <c r="S1878" s="4"/>
      <c r="T1878" s="4"/>
    </row>
    <row r="1879" spans="17:20" x14ac:dyDescent="0.35">
      <c r="Q1879" s="4"/>
      <c r="R1879" s="4"/>
      <c r="S1879" s="4"/>
      <c r="T1879" s="4"/>
    </row>
    <row r="1880" spans="17:20" x14ac:dyDescent="0.35">
      <c r="Q1880" s="4"/>
      <c r="R1880" s="4"/>
      <c r="S1880" s="4"/>
      <c r="T1880" s="4"/>
    </row>
    <row r="1881" spans="17:20" x14ac:dyDescent="0.35">
      <c r="Q1881" s="4"/>
      <c r="R1881" s="4"/>
      <c r="S1881" s="4"/>
      <c r="T1881" s="4"/>
    </row>
    <row r="1882" spans="17:20" x14ac:dyDescent="0.35">
      <c r="Q1882" s="4"/>
      <c r="R1882" s="4"/>
      <c r="S1882" s="4"/>
      <c r="T1882" s="4"/>
    </row>
    <row r="1883" spans="17:20" x14ac:dyDescent="0.35">
      <c r="Q1883" s="4"/>
      <c r="R1883" s="4"/>
      <c r="S1883" s="4"/>
      <c r="T1883" s="4"/>
    </row>
    <row r="1884" spans="17:20" x14ac:dyDescent="0.35">
      <c r="Q1884" s="4"/>
      <c r="R1884" s="4"/>
      <c r="S1884" s="4"/>
      <c r="T1884" s="4"/>
    </row>
    <row r="1885" spans="17:20" x14ac:dyDescent="0.35">
      <c r="Q1885" s="4"/>
      <c r="R1885" s="4"/>
      <c r="S1885" s="4"/>
      <c r="T1885" s="4"/>
    </row>
    <row r="1886" spans="17:20" x14ac:dyDescent="0.35">
      <c r="Q1886" s="4"/>
      <c r="R1886" s="4"/>
      <c r="S1886" s="4"/>
      <c r="T1886" s="4"/>
    </row>
    <row r="1887" spans="17:20" x14ac:dyDescent="0.35">
      <c r="Q1887" s="4"/>
      <c r="R1887" s="4"/>
      <c r="S1887" s="4"/>
      <c r="T1887" s="4"/>
    </row>
    <row r="1888" spans="17:20" x14ac:dyDescent="0.35">
      <c r="Q1888" s="4"/>
      <c r="R1888" s="4"/>
      <c r="S1888" s="4"/>
      <c r="T1888" s="4"/>
    </row>
    <row r="1889" spans="17:20" x14ac:dyDescent="0.35">
      <c r="Q1889" s="4"/>
      <c r="R1889" s="4"/>
      <c r="S1889" s="4"/>
      <c r="T1889" s="4"/>
    </row>
    <row r="1890" spans="17:20" x14ac:dyDescent="0.35">
      <c r="Q1890" s="4"/>
      <c r="R1890" s="4"/>
      <c r="S1890" s="4"/>
      <c r="T1890" s="4"/>
    </row>
    <row r="1891" spans="17:20" x14ac:dyDescent="0.35">
      <c r="Q1891" s="4"/>
      <c r="R1891" s="4"/>
      <c r="S1891" s="4"/>
      <c r="T1891" s="4"/>
    </row>
    <row r="1892" spans="17:20" x14ac:dyDescent="0.35">
      <c r="Q1892" s="4"/>
      <c r="R1892" s="4"/>
      <c r="S1892" s="4"/>
      <c r="T1892" s="4"/>
    </row>
    <row r="1893" spans="17:20" x14ac:dyDescent="0.35">
      <c r="Q1893" s="4"/>
      <c r="R1893" s="4"/>
      <c r="S1893" s="4"/>
      <c r="T1893" s="4"/>
    </row>
    <row r="1894" spans="17:20" x14ac:dyDescent="0.35">
      <c r="Q1894" s="4"/>
      <c r="R1894" s="4"/>
      <c r="S1894" s="4"/>
      <c r="T1894" s="4"/>
    </row>
    <row r="1895" spans="17:20" x14ac:dyDescent="0.35">
      <c r="Q1895" s="4"/>
      <c r="R1895" s="4"/>
      <c r="S1895" s="4"/>
      <c r="T1895" s="4"/>
    </row>
    <row r="1896" spans="17:20" x14ac:dyDescent="0.35">
      <c r="Q1896" s="4"/>
      <c r="R1896" s="4"/>
      <c r="S1896" s="4"/>
      <c r="T1896" s="4"/>
    </row>
    <row r="1897" spans="17:20" x14ac:dyDescent="0.35">
      <c r="Q1897" s="4"/>
      <c r="R1897" s="4"/>
      <c r="S1897" s="4"/>
      <c r="T1897" s="4"/>
    </row>
    <row r="1898" spans="17:20" x14ac:dyDescent="0.35">
      <c r="Q1898" s="4"/>
      <c r="R1898" s="4"/>
      <c r="S1898" s="4"/>
      <c r="T1898" s="4"/>
    </row>
    <row r="1899" spans="17:20" x14ac:dyDescent="0.35">
      <c r="Q1899" s="4"/>
      <c r="R1899" s="4"/>
      <c r="S1899" s="4"/>
      <c r="T1899" s="4"/>
    </row>
    <row r="1900" spans="17:20" x14ac:dyDescent="0.35">
      <c r="Q1900" s="4"/>
      <c r="R1900" s="4"/>
      <c r="S1900" s="4"/>
      <c r="T1900" s="4"/>
    </row>
    <row r="1901" spans="17:20" x14ac:dyDescent="0.35">
      <c r="Q1901" s="4"/>
      <c r="R1901" s="4"/>
      <c r="S1901" s="4"/>
      <c r="T1901" s="4"/>
    </row>
    <row r="1902" spans="17:20" x14ac:dyDescent="0.35">
      <c r="Q1902" s="4"/>
      <c r="R1902" s="4"/>
      <c r="S1902" s="4"/>
      <c r="T1902" s="4"/>
    </row>
    <row r="1903" spans="17:20" x14ac:dyDescent="0.35">
      <c r="Q1903" s="4"/>
      <c r="R1903" s="4"/>
      <c r="S1903" s="4"/>
      <c r="T1903" s="4"/>
    </row>
    <row r="1904" spans="17:20" x14ac:dyDescent="0.35">
      <c r="Q1904" s="4"/>
      <c r="R1904" s="4"/>
      <c r="S1904" s="4"/>
      <c r="T1904" s="4"/>
    </row>
    <row r="1905" spans="17:20" x14ac:dyDescent="0.35">
      <c r="Q1905" s="4"/>
      <c r="R1905" s="4"/>
      <c r="S1905" s="4"/>
      <c r="T1905" s="4"/>
    </row>
    <row r="1906" spans="17:20" x14ac:dyDescent="0.35">
      <c r="Q1906" s="4"/>
      <c r="R1906" s="4"/>
      <c r="S1906" s="4"/>
      <c r="T1906" s="4"/>
    </row>
    <row r="1907" spans="17:20" x14ac:dyDescent="0.35">
      <c r="Q1907" s="4"/>
      <c r="R1907" s="4"/>
      <c r="S1907" s="4"/>
      <c r="T1907" s="4"/>
    </row>
    <row r="1908" spans="17:20" x14ac:dyDescent="0.35">
      <c r="Q1908" s="4"/>
      <c r="R1908" s="4"/>
      <c r="S1908" s="4"/>
      <c r="T1908" s="4"/>
    </row>
    <row r="1909" spans="17:20" x14ac:dyDescent="0.35">
      <c r="Q1909" s="4"/>
      <c r="R1909" s="4"/>
      <c r="S1909" s="4"/>
      <c r="T1909" s="4"/>
    </row>
    <row r="1910" spans="17:20" x14ac:dyDescent="0.35">
      <c r="Q1910" s="4"/>
      <c r="R1910" s="4"/>
      <c r="S1910" s="4"/>
      <c r="T1910" s="4"/>
    </row>
    <row r="1911" spans="17:20" x14ac:dyDescent="0.35">
      <c r="Q1911" s="4"/>
      <c r="R1911" s="4"/>
      <c r="S1911" s="4"/>
      <c r="T1911" s="4"/>
    </row>
    <row r="1912" spans="17:20" x14ac:dyDescent="0.35">
      <c r="Q1912" s="4"/>
      <c r="R1912" s="4"/>
      <c r="S1912" s="4"/>
      <c r="T1912" s="4"/>
    </row>
    <row r="1913" spans="17:20" x14ac:dyDescent="0.35">
      <c r="Q1913" s="4"/>
      <c r="R1913" s="4"/>
      <c r="S1913" s="4"/>
      <c r="T1913" s="4"/>
    </row>
    <row r="1914" spans="17:20" x14ac:dyDescent="0.35">
      <c r="Q1914" s="4"/>
      <c r="R1914" s="4"/>
      <c r="S1914" s="4"/>
      <c r="T1914" s="4"/>
    </row>
    <row r="1915" spans="17:20" x14ac:dyDescent="0.35">
      <c r="Q1915" s="4"/>
      <c r="R1915" s="4"/>
      <c r="S1915" s="4"/>
      <c r="T1915" s="4"/>
    </row>
    <row r="1916" spans="17:20" x14ac:dyDescent="0.35">
      <c r="Q1916" s="4"/>
      <c r="R1916" s="4"/>
      <c r="S1916" s="4"/>
      <c r="T1916" s="4"/>
    </row>
    <row r="1917" spans="17:20" x14ac:dyDescent="0.35">
      <c r="Q1917" s="4"/>
      <c r="R1917" s="4"/>
      <c r="S1917" s="4"/>
      <c r="T1917" s="4"/>
    </row>
    <row r="1918" spans="17:20" x14ac:dyDescent="0.35">
      <c r="Q1918" s="4"/>
      <c r="R1918" s="4"/>
      <c r="S1918" s="4"/>
      <c r="T1918" s="4"/>
    </row>
    <row r="1919" spans="17:20" x14ac:dyDescent="0.35">
      <c r="Q1919" s="4"/>
      <c r="R1919" s="4"/>
      <c r="S1919" s="4"/>
      <c r="T1919" s="4"/>
    </row>
    <row r="1920" spans="17:20" x14ac:dyDescent="0.35">
      <c r="Q1920" s="4"/>
      <c r="R1920" s="4"/>
      <c r="S1920" s="4"/>
      <c r="T1920" s="4"/>
    </row>
    <row r="1921" spans="17:20" x14ac:dyDescent="0.35">
      <c r="Q1921" s="4"/>
      <c r="R1921" s="4"/>
      <c r="S1921" s="4"/>
      <c r="T1921" s="4"/>
    </row>
    <row r="1922" spans="17:20" x14ac:dyDescent="0.35">
      <c r="Q1922" s="4"/>
      <c r="R1922" s="4"/>
      <c r="S1922" s="4"/>
      <c r="T1922" s="4"/>
    </row>
    <row r="1923" spans="17:20" x14ac:dyDescent="0.35">
      <c r="Q1923" s="4"/>
      <c r="R1923" s="4"/>
      <c r="S1923" s="4"/>
      <c r="T1923" s="4"/>
    </row>
    <row r="1924" spans="17:20" x14ac:dyDescent="0.35">
      <c r="Q1924" s="4"/>
      <c r="R1924" s="4"/>
      <c r="S1924" s="4"/>
      <c r="T1924" s="4"/>
    </row>
    <row r="1925" spans="17:20" x14ac:dyDescent="0.35">
      <c r="Q1925" s="4"/>
      <c r="R1925" s="4"/>
      <c r="S1925" s="4"/>
      <c r="T1925" s="4"/>
    </row>
    <row r="1926" spans="17:20" x14ac:dyDescent="0.35">
      <c r="Q1926" s="4"/>
      <c r="R1926" s="4"/>
      <c r="S1926" s="4"/>
      <c r="T1926" s="4"/>
    </row>
    <row r="1927" spans="17:20" x14ac:dyDescent="0.35">
      <c r="Q1927" s="4"/>
      <c r="R1927" s="4"/>
      <c r="S1927" s="4"/>
      <c r="T1927" s="4"/>
    </row>
    <row r="1928" spans="17:20" x14ac:dyDescent="0.35">
      <c r="Q1928" s="4"/>
      <c r="R1928" s="4"/>
      <c r="S1928" s="4"/>
      <c r="T1928" s="4"/>
    </row>
    <row r="1929" spans="17:20" x14ac:dyDescent="0.35">
      <c r="Q1929" s="4"/>
      <c r="R1929" s="4"/>
      <c r="S1929" s="4"/>
      <c r="T1929" s="4"/>
    </row>
    <row r="1930" spans="17:20" x14ac:dyDescent="0.35">
      <c r="Q1930" s="4"/>
      <c r="R1930" s="4"/>
      <c r="S1930" s="4"/>
      <c r="T1930" s="4"/>
    </row>
    <row r="1931" spans="17:20" x14ac:dyDescent="0.35">
      <c r="Q1931" s="4"/>
      <c r="R1931" s="4"/>
      <c r="S1931" s="4"/>
      <c r="T1931" s="4"/>
    </row>
    <row r="1932" spans="17:20" x14ac:dyDescent="0.35">
      <c r="Q1932" s="4"/>
      <c r="R1932" s="4"/>
      <c r="S1932" s="4"/>
      <c r="T1932" s="4"/>
    </row>
    <row r="1933" spans="17:20" x14ac:dyDescent="0.35">
      <c r="Q1933" s="4"/>
      <c r="R1933" s="4"/>
      <c r="S1933" s="4"/>
      <c r="T1933" s="4"/>
    </row>
    <row r="1934" spans="17:20" x14ac:dyDescent="0.35">
      <c r="Q1934" s="4"/>
      <c r="R1934" s="4"/>
      <c r="S1934" s="4"/>
      <c r="T1934" s="4"/>
    </row>
    <row r="1935" spans="17:20" x14ac:dyDescent="0.35">
      <c r="Q1935" s="4"/>
      <c r="R1935" s="4"/>
      <c r="S1935" s="4"/>
      <c r="T1935" s="4"/>
    </row>
    <row r="1936" spans="17:20" x14ac:dyDescent="0.35">
      <c r="Q1936" s="4"/>
      <c r="R1936" s="4"/>
      <c r="S1936" s="4"/>
      <c r="T1936" s="4"/>
    </row>
  </sheetData>
  <sheetProtection selectLockedCells="1" selectUnlockedCells="1"/>
  <mergeCells count="1">
    <mergeCell ref="AF40:AI40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A. WasteManagementPlan</vt:lpstr>
      <vt:lpstr>B. WasteTracking</vt:lpstr>
      <vt:lpstr>C. WasteDiversionReport</vt:lpstr>
      <vt:lpstr>UnitConverter</vt:lpstr>
      <vt:lpstr>Calculations</vt:lpstr>
      <vt:lpstr>Area</vt:lpstr>
      <vt:lpstr>date</vt:lpstr>
      <vt:lpstr>Day</vt:lpstr>
      <vt:lpstr>DWcost</vt:lpstr>
      <vt:lpstr>DWrecycl</vt:lpstr>
      <vt:lpstr>DWreuseoff</vt:lpstr>
      <vt:lpstr>DWtotal</vt:lpstr>
      <vt:lpstr>DWtotaldivert</vt:lpstr>
      <vt:lpstr>MaterialtypesA</vt:lpstr>
      <vt:lpstr>MaterialTypesB</vt:lpstr>
      <vt:lpstr>MatTypeB</vt:lpstr>
      <vt:lpstr>Month</vt:lpstr>
      <vt:lpstr>Prjctstg</vt:lpstr>
      <vt:lpstr>ProjectType</vt:lpstr>
      <vt:lpstr>Projectypes</vt:lpstr>
      <vt:lpstr>TotalDW</vt:lpstr>
      <vt:lpstr>TotalDWaste</vt:lpstr>
      <vt:lpstr>Units</vt:lpstr>
      <vt:lpstr>Volume</vt:lpstr>
      <vt:lpstr>WeightMetric</vt:lpstr>
      <vt:lpstr>WMPRec</vt:lpstr>
      <vt:lpstr>WMPRU</vt:lpstr>
      <vt:lpstr>WMPTotDiv</vt:lpstr>
      <vt:lpstr>WTr_PStg</vt:lpstr>
      <vt:lpstr>WTr_RCYCL</vt:lpstr>
      <vt:lpstr>WTr_RUOff</vt:lpstr>
      <vt:lpstr>WTr_TtlDv</vt:lpstr>
      <vt:lpstr>WTr_TtlGnrt</vt:lpstr>
      <vt:lpstr>yrs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Hedy</dc:creator>
  <cp:lastModifiedBy>Fraser, Bud</cp:lastModifiedBy>
  <cp:lastPrinted>2014-09-22T04:51:20Z</cp:lastPrinted>
  <dcterms:created xsi:type="dcterms:W3CDTF">2014-01-26T23:10:25Z</dcterms:created>
  <dcterms:modified xsi:type="dcterms:W3CDTF">2022-02-07T19:59:29Z</dcterms:modified>
</cp:coreProperties>
</file>